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Alunos" sheetId="2" state="visible" r:id="rId2"/>
    <sheet xmlns:r="http://schemas.openxmlformats.org/officeDocument/2006/relationships" name="Chamada" sheetId="3" state="visible" r:id="rId3"/>
    <sheet xmlns:r="http://schemas.openxmlformats.org/officeDocument/2006/relationships" name="Mensalidades" sheetId="4" state="visible" r:id="rId4"/>
    <sheet xmlns:r="http://schemas.openxmlformats.org/officeDocument/2006/relationships" name="Caixa" sheetId="5" state="visible" r:id="rId5"/>
    <sheet xmlns:r="http://schemas.openxmlformats.org/officeDocument/2006/relationships" name="Quer mais fácil" sheetId="6" state="visible" r:id="rId6"/>
    <sheet xmlns:r="http://schemas.openxmlformats.org/officeDocument/2006/relationships" name="Listas" sheetId="7" state="hidden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,##0.00"/>
  </numFmts>
  <fonts count="28">
    <font>
      <name val="Calibri"/>
      <family val="2"/>
      <color theme="1"/>
      <sz val="11"/>
      <scheme val="minor"/>
    </font>
    <font>
      <name val="Calibri"/>
      <b val="1"/>
      <color rgb="00012169"/>
      <sz val="22"/>
    </font>
    <font>
      <name val="Calibri"/>
      <color rgb="004A5470"/>
      <sz val="12"/>
    </font>
    <font>
      <name val="Calibri"/>
      <b val="1"/>
      <color rgb="0000702B"/>
      <sz val="14"/>
    </font>
    <font>
      <name val="Calibri"/>
      <b val="1"/>
      <color rgb="00012169"/>
      <sz val="14"/>
    </font>
    <font>
      <name val="Calibri"/>
      <color rgb="000F1B3D"/>
      <sz val="12"/>
    </font>
    <font>
      <name val="Calibri"/>
      <sz val="12"/>
    </font>
    <font>
      <name val="Calibri"/>
      <i val="1"/>
      <color rgb="004A5470"/>
      <sz val="12"/>
    </font>
    <font>
      <name val="Calibri"/>
      <b val="1"/>
      <color rgb="00012169"/>
      <sz val="12"/>
    </font>
    <font>
      <name val="Calibri"/>
      <b val="1"/>
      <color rgb="00012169"/>
      <sz val="18"/>
    </font>
    <font>
      <name val="Calibri"/>
      <i val="1"/>
      <color rgb="004A5470"/>
      <sz val="11"/>
    </font>
    <font>
      <name val="Calibri"/>
      <b val="1"/>
      <color rgb="00FFFFFF"/>
      <sz val="11"/>
    </font>
    <font>
      <name val="Calibri"/>
      <color rgb="000F1B3D"/>
      <sz val="11"/>
    </font>
    <font>
      <name val="Calibri"/>
      <b val="1"/>
      <color rgb="0000702B"/>
      <sz val="11"/>
    </font>
    <font>
      <name val="Calibri"/>
      <i val="1"/>
      <color rgb="004A5470"/>
      <sz val="10"/>
    </font>
    <font>
      <name val="Calibri"/>
      <b val="1"/>
      <color rgb="000F1B3D"/>
      <sz val="11"/>
    </font>
    <font>
      <name val="Calibri"/>
      <b val="1"/>
      <color rgb="00FFFFFF"/>
      <sz val="10"/>
    </font>
    <font>
      <name val="Calibri"/>
      <b val="1"/>
      <color rgb="00FFFFFF"/>
    </font>
    <font>
      <name val="Calibri"/>
      <b val="1"/>
      <color rgb="0000702B"/>
      <sz val="12"/>
    </font>
    <font>
      <name val="Calibri"/>
      <b val="1"/>
      <color rgb="009C1C1C"/>
      <sz val="12"/>
    </font>
    <font>
      <name val="Calibri"/>
      <b val="1"/>
      <color rgb="00012169"/>
      <sz val="13"/>
    </font>
    <font>
      <name val="Calibri"/>
      <b val="1"/>
      <color rgb="0000702B"/>
    </font>
    <font>
      <name val="Calibri"/>
      <b val="1"/>
      <color rgb="009C1C1C"/>
    </font>
    <font>
      <name val="Calibri"/>
      <b val="1"/>
      <color rgb="00012169"/>
      <sz val="24"/>
    </font>
    <font>
      <name val="Calibri"/>
      <color rgb="000F1B3D"/>
      <sz val="14"/>
    </font>
    <font>
      <name val="Calibri"/>
      <b val="1"/>
      <color rgb="00012169"/>
      <sz val="16"/>
      <u val="single"/>
    </font>
    <font>
      <name val="Calibri"/>
      <color rgb="004A5470"/>
      <sz val="11"/>
    </font>
    <font>
      <name val="Calibri"/>
      <color rgb="000563C1"/>
      <sz val="12"/>
      <u val="single"/>
    </font>
  </fonts>
  <fills count="12">
    <fill>
      <patternFill/>
    </fill>
    <fill>
      <patternFill patternType="gray125"/>
    </fill>
    <fill>
      <patternFill patternType="solid">
        <fgColor rgb="00FEDD00"/>
        <bgColor rgb="00FEDD00"/>
      </patternFill>
    </fill>
    <fill>
      <patternFill patternType="solid">
        <fgColor rgb="00F6FBF3"/>
        <bgColor rgb="00F6FBF3"/>
      </patternFill>
    </fill>
    <fill>
      <patternFill patternType="solid">
        <fgColor rgb="00009739"/>
        <bgColor rgb="00009739"/>
      </patternFill>
    </fill>
    <fill>
      <patternFill patternType="solid">
        <fgColor rgb="00FFFFFF"/>
        <bgColor rgb="00FFFFFF"/>
      </patternFill>
    </fill>
    <fill>
      <patternFill patternType="solid">
        <fgColor rgb="00EEF3EC"/>
        <bgColor rgb="00EEF3EC"/>
      </patternFill>
    </fill>
    <fill>
      <patternFill patternType="solid">
        <fgColor rgb="0000702B"/>
        <bgColor rgb="0000702B"/>
      </patternFill>
    </fill>
    <fill>
      <patternFill patternType="solid">
        <fgColor rgb="00012169"/>
        <bgColor rgb="00012169"/>
      </patternFill>
    </fill>
    <fill>
      <patternFill patternType="solid">
        <fgColor rgb="009C1C1C"/>
        <bgColor rgb="009C1C1C"/>
      </patternFill>
    </fill>
    <fill>
      <patternFill patternType="solid">
        <fgColor rgb="00D9F2E0"/>
        <bgColor rgb="00D9F2E0"/>
      </patternFill>
    </fill>
    <fill>
      <patternFill patternType="solid">
        <fgColor rgb="00FAD4D4"/>
        <bgColor rgb="00FAD4D4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3" borderId="0" pivotButton="0" quotePrefix="0" xfId="0"/>
    <xf numFmtId="0" fontId="0" fillId="3" borderId="0" pivotButton="0" quotePrefix="0" xfId="0"/>
    <xf numFmtId="0" fontId="10" fillId="3" borderId="0" pivotButton="0" quotePrefix="0" xfId="0"/>
    <xf numFmtId="0" fontId="11" fillId="4" borderId="1" applyAlignment="1" pivotButton="0" quotePrefix="0" xfId="0">
      <alignment horizontal="center" vertical="center" wrapText="1"/>
    </xf>
    <xf numFmtId="0" fontId="14" fillId="0" borderId="0" pivotButton="0" quotePrefix="0" xfId="0"/>
    <xf numFmtId="0" fontId="12" fillId="5" borderId="1" pivotButton="0" quotePrefix="0" xfId="0"/>
    <xf numFmtId="164" fontId="12" fillId="5" borderId="1" applyAlignment="1" pivotButton="0" quotePrefix="0" xfId="0">
      <alignment horizontal="center"/>
    </xf>
    <xf numFmtId="0" fontId="13" fillId="6" borderId="1" applyAlignment="1" pivotButton="0" quotePrefix="0" xfId="0">
      <alignment horizontal="center"/>
    </xf>
    <xf numFmtId="49" fontId="12" fillId="5" borderId="1" pivotButton="0" quotePrefix="0" xfId="0"/>
    <xf numFmtId="165" fontId="12" fillId="5" borderId="1" pivotButton="0" quotePrefix="0" xfId="0"/>
    <xf numFmtId="0" fontId="12" fillId="5" borderId="1" applyAlignment="1" pivotButton="0" quotePrefix="0" xfId="0">
      <alignment horizontal="center"/>
    </xf>
    <xf numFmtId="0" fontId="8" fillId="3" borderId="0" applyAlignment="1" pivotButton="0" quotePrefix="0" xfId="0">
      <alignment horizontal="right"/>
    </xf>
    <xf numFmtId="0" fontId="8" fillId="5" borderId="1" applyAlignment="1" pivotButton="0" quotePrefix="0" xfId="0">
      <alignment horizontal="center"/>
    </xf>
    <xf numFmtId="1" fontId="8" fillId="5" borderId="1" applyAlignment="1" pivotButton="0" quotePrefix="0" xfId="0">
      <alignment horizontal="center"/>
    </xf>
    <xf numFmtId="0" fontId="11" fillId="7" borderId="1" applyAlignment="1" pivotButton="0" quotePrefix="0" xfId="0">
      <alignment horizontal="center" vertical="center" wrapText="1"/>
    </xf>
    <xf numFmtId="0" fontId="11" fillId="8" borderId="1" applyAlignment="1" pivotButton="0" quotePrefix="0" xfId="0">
      <alignment horizontal="center" vertical="center" wrapText="1"/>
    </xf>
    <xf numFmtId="0" fontId="12" fillId="6" borderId="1" pivotButton="0" quotePrefix="0" xfId="0"/>
    <xf numFmtId="0" fontId="12" fillId="5" borderId="1" applyAlignment="1" pivotButton="0" quotePrefix="0" xfId="0">
      <alignment horizontal="center" vertical="center"/>
    </xf>
    <xf numFmtId="0" fontId="12" fillId="6" borderId="1" applyAlignment="1" pivotButton="0" quotePrefix="0" xfId="0">
      <alignment horizontal="center" vertical="center"/>
    </xf>
    <xf numFmtId="9" fontId="15" fillId="6" borderId="1" applyAlignment="1" pivotButton="0" quotePrefix="0" xfId="0">
      <alignment horizontal="center" vertical="center"/>
    </xf>
    <xf numFmtId="165" fontId="12" fillId="6" borderId="1" pivotButton="0" quotePrefix="0" xfId="0"/>
    <xf numFmtId="3" fontId="16" fillId="7" borderId="1" applyAlignment="1" pivotButton="0" quotePrefix="0" xfId="0">
      <alignment horizontal="center"/>
    </xf>
    <xf numFmtId="165" fontId="17" fillId="7" borderId="1" pivotButton="0" quotePrefix="0" xfId="0"/>
    <xf numFmtId="0" fontId="11" fillId="9" borderId="1" applyAlignment="1" pivotButton="0" quotePrefix="0" xfId="0">
      <alignment horizontal="center" vertical="center" wrapText="1"/>
    </xf>
    <xf numFmtId="3" fontId="16" fillId="9" borderId="1" applyAlignment="1" pivotButton="0" quotePrefix="0" xfId="0">
      <alignment horizontal="center"/>
    </xf>
    <xf numFmtId="165" fontId="17" fillId="9" borderId="1" pivotButton="0" quotePrefix="0" xfId="0"/>
    <xf numFmtId="165" fontId="18" fillId="5" borderId="1" applyAlignment="1" pivotButton="0" quotePrefix="0" xfId="0">
      <alignment horizontal="right"/>
    </xf>
    <xf numFmtId="165" fontId="19" fillId="5" borderId="1" applyAlignment="1" pivotButton="0" quotePrefix="0" xfId="0">
      <alignment horizontal="right"/>
    </xf>
    <xf numFmtId="165" fontId="8" fillId="5" borderId="1" applyAlignment="1" pivotButton="0" quotePrefix="0" xfId="0">
      <alignment horizontal="right"/>
    </xf>
    <xf numFmtId="0" fontId="20" fillId="0" borderId="0" pivotButton="0" quotePrefix="0" xfId="0"/>
    <xf numFmtId="0" fontId="21" fillId="10" borderId="0" pivotButton="0" quotePrefix="0" xfId="0"/>
    <xf numFmtId="0" fontId="0" fillId="10" borderId="0" pivotButton="0" quotePrefix="0" xfId="0"/>
    <xf numFmtId="0" fontId="12" fillId="0" borderId="1" pivotButton="0" quotePrefix="0" xfId="0"/>
    <xf numFmtId="0" fontId="22" fillId="11" borderId="0" pivotButton="0" quotePrefix="0" xfId="0"/>
    <xf numFmtId="0" fontId="0" fillId="11" borderId="0" pivotButton="0" quotePrefix="0" xfId="0"/>
    <xf numFmtId="0" fontId="23" fillId="0" borderId="0" pivotButton="0" quotePrefix="0" xfId="0"/>
    <xf numFmtId="0" fontId="24" fillId="0" borderId="0" applyAlignment="1" pivotButton="0" quotePrefix="0" xfId="0">
      <alignment vertical="top" wrapText="1"/>
    </xf>
    <xf numFmtId="0" fontId="25" fillId="2" borderId="0" applyAlignment="1" pivotButton="0" quotePrefix="0" xfId="0">
      <alignment horizontal="center" vertical="center"/>
    </xf>
    <xf numFmtId="0" fontId="26" fillId="0" borderId="0" applyAlignment="1" pivotButton="0" quotePrefix="0" xfId="0">
      <alignment horizontal="center"/>
    </xf>
    <xf numFmtId="0" fontId="27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7">
    <dxf>
      <fill>
        <patternFill patternType="solid">
          <fgColor rgb="00FFF6B8"/>
          <bgColor rgb="00FFF6B8"/>
        </patternFill>
      </fill>
    </dxf>
    <dxf>
      <font>
        <i val="1"/>
        <color rgb="008A91A3"/>
      </font>
      <fill>
        <patternFill patternType="solid">
          <fgColor rgb="00E6E8EC"/>
          <bgColor rgb="00E6E8EC"/>
        </patternFill>
      </fill>
    </dxf>
    <dxf>
      <fill>
        <patternFill patternType="solid">
          <fgColor rgb="00D3D6DD"/>
          <bgColor rgb="00D3D6DD"/>
        </patternFill>
      </fill>
    </dxf>
    <dxf>
      <font>
        <b val="1"/>
        <color rgb="0000702B"/>
      </font>
      <fill>
        <patternFill patternType="solid">
          <fgColor rgb="00D9F2E0"/>
          <bgColor rgb="00D9F2E0"/>
        </patternFill>
      </fill>
    </dxf>
    <dxf>
      <font>
        <b val="1"/>
        <color rgb="009C1C1C"/>
      </font>
      <fill>
        <patternFill patternType="solid">
          <fgColor rgb="00FAD4D4"/>
          <bgColor rgb="00FAD4D4"/>
        </patternFill>
      </fill>
    </dxf>
    <dxf>
      <font>
        <b val="1"/>
        <color rgb="006B5A00"/>
      </font>
      <fill>
        <patternFill patternType="solid">
          <fgColor rgb="00FFF6B8"/>
          <bgColor rgb="00FFF6B8"/>
        </patternFill>
      </fill>
    </dxf>
    <dxf>
      <font>
        <b val="1"/>
        <color rgb="009C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hyperlink" Target="https://app.escolinhagestao.com.br/criar-conta" TargetMode="External" Id="rId1"/><Relationship Type="http://schemas.openxmlformats.org/officeDocument/2006/relationships/hyperlink" Target="https://escolinhagestao.com.br" TargetMode="External" Id="rId2"/></Relationships>
</file>

<file path=xl/worksheets/sheet1.xml><?xml version="1.0" encoding="utf-8"?>
<worksheet xmlns="http://schemas.openxmlformats.org/spreadsheetml/2006/main">
  <sheetPr>
    <tabColor rgb="00FEDD00"/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0" customWidth="1" min="2" max="2"/>
  </cols>
  <sheetData>
    <row r="1" ht="36" customHeight="1">
      <c r="A1" s="1" t="inlineStr">
        <is>
          <t>Planilha grátis para escolinha de futebol</t>
        </is>
      </c>
    </row>
    <row r="2">
      <c r="A2" s="2" t="inlineStr">
        <is>
          <t>Alunos, chamada, mensalidades e caixa em um arquivo só. Sem macros, sem cadastro.</t>
        </is>
      </c>
    </row>
    <row r="4">
      <c r="A4" s="3" t="inlineStr">
        <is>
          <t>Como usar em 5 passos</t>
        </is>
      </c>
    </row>
    <row r="5" ht="36" customHeight="1">
      <c r="A5" s="4" t="n">
        <v>1</v>
      </c>
      <c r="B5" s="5" t="inlineStr">
        <is>
          <t>Aba Alunos: digite o nome, a data de nascimento e os dados do responsável. A categoria aparece sozinha (Sub-9, Sub-11, Sub-13...).</t>
        </is>
      </c>
    </row>
    <row r="6" ht="36" customHeight="1">
      <c r="A6" s="4" t="n">
        <v>2</v>
      </c>
      <c r="B6" s="5" t="inlineStr">
        <is>
          <t>Aba Chamada: escolha o mês no topo e marque cada dia com P (presente), F (falta) ou J (falta justificada). Os totais e a porcentagem de frequência saem sozinhos.</t>
        </is>
      </c>
    </row>
    <row r="7" ht="36" customHeight="1">
      <c r="A7" s="4" t="n">
        <v>3</v>
      </c>
      <c r="B7" s="5" t="inlineStr">
        <is>
          <t>Aba Mensalidades: para cada aluno e cada mês, escolha Pago ou Aberto. O valor vem da aba Alunos, e os totais do mês aparecem no pé da tabela.</t>
        </is>
      </c>
    </row>
    <row r="8" ht="36" customHeight="1">
      <c r="A8" s="4" t="n">
        <v>4</v>
      </c>
      <c r="B8" s="5" t="inlineStr">
        <is>
          <t>Aba Caixa: escolha o mês, anote as entradas e as saídas do dia a dia e veja o saldo.</t>
        </is>
      </c>
    </row>
    <row r="9" ht="36" customHeight="1">
      <c r="A9" s="4" t="n">
        <v>5</v>
      </c>
      <c r="B9" s="5" t="inlineStr">
        <is>
          <t>Salve o arquivo com o nome da sua escolinha. Para começar um mês novo de chamada, copie a aba Chamada (botão direito na aba, Mover ou copiar).</t>
        </is>
      </c>
    </row>
    <row r="11">
      <c r="A11" s="3" t="inlineStr">
        <is>
          <t>Grátis, e pode compartilhar</t>
        </is>
      </c>
    </row>
    <row r="12" ht="36" customHeight="1">
      <c r="B12" s="6" t="inlineStr">
        <is>
          <t>Esta planilha é grátis. Você pode usar na sua escolinha e passar para outros professores e donos de escolinha, inclusive pelo WhatsApp. Só pedimos que não venda.</t>
        </is>
      </c>
    </row>
    <row r="14" ht="36" customHeight="1">
      <c r="B14" s="7" t="inlineStr">
        <is>
          <t>Dica: células cinza têm fórmula e se preenchem sozinhas. Digite só nas células brancas. Os dados ficam só no seu computador ou na sua conta do Google, nós não recebemos nada.</t>
        </is>
      </c>
    </row>
    <row r="16">
      <c r="B16" s="8" t="inlineStr">
        <is>
          <t>Cansou de planilha? Veja a aba Quer mais fácil.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9739"/>
    <outlinePr summaryBelow="1" summaryRight="1"/>
    <pageSetUpPr/>
  </sheetPr>
  <dimension ref="A1:K3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13" customWidth="1" min="4" max="4"/>
    <col width="28" customWidth="1" min="5" max="5"/>
    <col width="22" customWidth="1" min="6" max="6"/>
    <col width="16" customWidth="1" min="7" max="7"/>
    <col width="17" customWidth="1" min="8" max="8"/>
    <col width="13" customWidth="1" min="9" max="9"/>
  </cols>
  <sheetData>
    <row r="1" ht="30" customHeight="1">
      <c r="A1" s="9" t="inlineStr">
        <is>
          <t>Alunos</t>
        </is>
      </c>
      <c r="B1" s="10" t="n"/>
      <c r="C1" s="10" t="n"/>
      <c r="D1" s="10" t="n"/>
      <c r="E1" s="10" t="n"/>
      <c r="F1" s="10" t="n"/>
      <c r="G1" s="10" t="n"/>
      <c r="H1" s="10" t="n"/>
      <c r="I1" s="10" t="n"/>
    </row>
    <row r="2">
      <c r="A2" s="11" t="inlineStr">
        <is>
          <t>Preencha as células brancas. A categoria (cinza) aparece sozinha pelo ano de nascimento.</t>
        </is>
      </c>
      <c r="B2" s="10" t="n"/>
      <c r="C2" s="10" t="n"/>
      <c r="D2" s="10" t="n"/>
      <c r="E2" s="10" t="n"/>
      <c r="F2" s="10" t="n"/>
      <c r="G2" s="10" t="n"/>
      <c r="H2" s="10" t="n"/>
      <c r="I2" s="10" t="n"/>
    </row>
    <row r="3" ht="32" customHeight="1">
      <c r="A3" s="12" t="inlineStr">
        <is>
          <t>Nome</t>
        </is>
      </c>
      <c r="B3" s="12" t="inlineStr">
        <is>
          <t>Apelido</t>
        </is>
      </c>
      <c r="C3" s="12" t="inlineStr">
        <is>
          <t>Nascimento</t>
        </is>
      </c>
      <c r="D3" s="12" t="inlineStr">
        <is>
          <t>Categoria</t>
        </is>
      </c>
      <c r="E3" s="12" t="inlineStr">
        <is>
          <t>Responsável</t>
        </is>
      </c>
      <c r="F3" s="12" t="inlineStr">
        <is>
          <t>WhatsApp do responsável</t>
        </is>
      </c>
      <c r="G3" s="12" t="inlineStr">
        <is>
          <t>Turma</t>
        </is>
      </c>
      <c r="H3" s="12" t="inlineStr">
        <is>
          <t>Mensalidade (R$)</t>
        </is>
      </c>
      <c r="I3" s="12" t="inlineStr">
        <is>
          <t>Situação</t>
        </is>
      </c>
      <c r="K3" s="13" t="inlineStr">
        <is>
          <t>Precisa de mais de 30 alunos? Copie a última linha e cole abaixo, ou use o app (aba Quer mais fácil).</t>
        </is>
      </c>
    </row>
    <row r="4">
      <c r="A4" s="14" t="inlineStr">
        <is>
          <t>Pedro Henrique Souza</t>
        </is>
      </c>
      <c r="B4" s="14" t="inlineStr">
        <is>
          <t>Pedrinho</t>
        </is>
      </c>
      <c r="C4" s="15" t="n">
        <v>42443</v>
      </c>
      <c r="D4" s="16">
        <f>IF(ISNUMBER(C4),IF(((YEAR(TODAY())-YEAR(C4))+1+MOD((YEAR(TODAY())-YEAR(C4)),2))&gt;17,"Adulto","Sub-"&amp;MAX(((YEAR(TODAY())-YEAR(C4))+1+MOD((YEAR(TODAY())-YEAR(C4)),2)),5)),"")</f>
        <v/>
      </c>
      <c r="E4" s="14" t="inlineStr">
        <is>
          <t>Ana Souza</t>
        </is>
      </c>
      <c r="F4" s="17" t="inlineStr">
        <is>
          <t>(11) 90000-0001</t>
        </is>
      </c>
      <c r="G4" s="14" t="inlineStr">
        <is>
          <t>Turma da manhã</t>
        </is>
      </c>
      <c r="H4" s="18" t="n">
        <v>90</v>
      </c>
      <c r="I4" s="19" t="inlineStr">
        <is>
          <t>Ativo</t>
        </is>
      </c>
    </row>
    <row r="5">
      <c r="A5" s="14" t="inlineStr">
        <is>
          <t>Ana Clara Lima</t>
        </is>
      </c>
      <c r="B5" s="14" t="inlineStr">
        <is>
          <t>Aninha</t>
        </is>
      </c>
      <c r="C5" s="15" t="n">
        <v>41488</v>
      </c>
      <c r="D5" s="16">
        <f>IF(ISNUMBER(C5),IF(((YEAR(TODAY())-YEAR(C5))+1+MOD((YEAR(TODAY())-YEAR(C5)),2))&gt;17,"Adulto","Sub-"&amp;MAX(((YEAR(TODAY())-YEAR(C5))+1+MOD((YEAR(TODAY())-YEAR(C5)),2)),5)),"")</f>
        <v/>
      </c>
      <c r="E5" s="14" t="inlineStr">
        <is>
          <t>Carla Lima</t>
        </is>
      </c>
      <c r="F5" s="17" t="inlineStr">
        <is>
          <t>(11) 90000-0002</t>
        </is>
      </c>
      <c r="G5" s="14" t="inlineStr">
        <is>
          <t>Turma da manhã</t>
        </is>
      </c>
      <c r="H5" s="18" t="n">
        <v>90</v>
      </c>
      <c r="I5" s="19" t="inlineStr">
        <is>
          <t>Ativo</t>
        </is>
      </c>
    </row>
    <row r="6">
      <c r="A6" s="14" t="inlineStr">
        <is>
          <t>Lucas Gabriel Rocha</t>
        </is>
      </c>
      <c r="B6" s="14" t="inlineStr">
        <is>
          <t>Lucas</t>
        </is>
      </c>
      <c r="C6" s="15" t="n">
        <v>43794</v>
      </c>
      <c r="D6" s="16">
        <f>IF(ISNUMBER(C6),IF(((YEAR(TODAY())-YEAR(C6))+1+MOD((YEAR(TODAY())-YEAR(C6)),2))&gt;17,"Adulto","Sub-"&amp;MAX(((YEAR(TODAY())-YEAR(C6))+1+MOD((YEAR(TODAY())-YEAR(C6)),2)),5)),"")</f>
        <v/>
      </c>
      <c r="E6" s="14" t="inlineStr">
        <is>
          <t>Marcos Rocha</t>
        </is>
      </c>
      <c r="F6" s="17" t="inlineStr">
        <is>
          <t>(11) 90000-0003</t>
        </is>
      </c>
      <c r="G6" s="14" t="inlineStr">
        <is>
          <t>Turma da tarde</t>
        </is>
      </c>
      <c r="H6" s="18" t="n">
        <v>80</v>
      </c>
      <c r="I6" s="19" t="inlineStr">
        <is>
          <t>Ativo</t>
        </is>
      </c>
    </row>
    <row r="7">
      <c r="A7" s="14" t="n"/>
      <c r="B7" s="14" t="n"/>
      <c r="C7" s="15" t="n"/>
      <c r="D7" s="16">
        <f>IF(ISNUMBER(C7),IF(((YEAR(TODAY())-YEAR(C7))+1+MOD((YEAR(TODAY())-YEAR(C7)),2))&gt;17,"Adulto","Sub-"&amp;MAX(((YEAR(TODAY())-YEAR(C7))+1+MOD((YEAR(TODAY())-YEAR(C7)),2)),5)),"")</f>
        <v/>
      </c>
      <c r="E7" s="14" t="n"/>
      <c r="F7" s="17" t="n"/>
      <c r="G7" s="14" t="n"/>
      <c r="H7" s="18" t="n"/>
      <c r="I7" s="19" t="n"/>
    </row>
    <row r="8">
      <c r="A8" s="14" t="n"/>
      <c r="B8" s="14" t="n"/>
      <c r="C8" s="15" t="n"/>
      <c r="D8" s="16">
        <f>IF(ISNUMBER(C8),IF(((YEAR(TODAY())-YEAR(C8))+1+MOD((YEAR(TODAY())-YEAR(C8)),2))&gt;17,"Adulto","Sub-"&amp;MAX(((YEAR(TODAY())-YEAR(C8))+1+MOD((YEAR(TODAY())-YEAR(C8)),2)),5)),"")</f>
        <v/>
      </c>
      <c r="E8" s="14" t="n"/>
      <c r="F8" s="17" t="n"/>
      <c r="G8" s="14" t="n"/>
      <c r="H8" s="18" t="n"/>
      <c r="I8" s="19" t="n"/>
    </row>
    <row r="9">
      <c r="A9" s="14" t="n"/>
      <c r="B9" s="14" t="n"/>
      <c r="C9" s="15" t="n"/>
      <c r="D9" s="16">
        <f>IF(ISNUMBER(C9),IF(((YEAR(TODAY())-YEAR(C9))+1+MOD((YEAR(TODAY())-YEAR(C9)),2))&gt;17,"Adulto","Sub-"&amp;MAX(((YEAR(TODAY())-YEAR(C9))+1+MOD((YEAR(TODAY())-YEAR(C9)),2)),5)),"")</f>
        <v/>
      </c>
      <c r="E9" s="14" t="n"/>
      <c r="F9" s="17" t="n"/>
      <c r="G9" s="14" t="n"/>
      <c r="H9" s="18" t="n"/>
      <c r="I9" s="19" t="n"/>
    </row>
    <row r="10">
      <c r="A10" s="14" t="n"/>
      <c r="B10" s="14" t="n"/>
      <c r="C10" s="15" t="n"/>
      <c r="D10" s="16">
        <f>IF(ISNUMBER(C10),IF(((YEAR(TODAY())-YEAR(C10))+1+MOD((YEAR(TODAY())-YEAR(C10)),2))&gt;17,"Adulto","Sub-"&amp;MAX(((YEAR(TODAY())-YEAR(C10))+1+MOD((YEAR(TODAY())-YEAR(C10)),2)),5)),"")</f>
        <v/>
      </c>
      <c r="E10" s="14" t="n"/>
      <c r="F10" s="17" t="n"/>
      <c r="G10" s="14" t="n"/>
      <c r="H10" s="18" t="n"/>
      <c r="I10" s="19" t="n"/>
    </row>
    <row r="11">
      <c r="A11" s="14" t="n"/>
      <c r="B11" s="14" t="n"/>
      <c r="C11" s="15" t="n"/>
      <c r="D11" s="16">
        <f>IF(ISNUMBER(C11),IF(((YEAR(TODAY())-YEAR(C11))+1+MOD((YEAR(TODAY())-YEAR(C11)),2))&gt;17,"Adulto","Sub-"&amp;MAX(((YEAR(TODAY())-YEAR(C11))+1+MOD((YEAR(TODAY())-YEAR(C11)),2)),5)),"")</f>
        <v/>
      </c>
      <c r="E11" s="14" t="n"/>
      <c r="F11" s="17" t="n"/>
      <c r="G11" s="14" t="n"/>
      <c r="H11" s="18" t="n"/>
      <c r="I11" s="19" t="n"/>
    </row>
    <row r="12">
      <c r="A12" s="14" t="n"/>
      <c r="B12" s="14" t="n"/>
      <c r="C12" s="15" t="n"/>
      <c r="D12" s="16">
        <f>IF(ISNUMBER(C12),IF(((YEAR(TODAY())-YEAR(C12))+1+MOD((YEAR(TODAY())-YEAR(C12)),2))&gt;17,"Adulto","Sub-"&amp;MAX(((YEAR(TODAY())-YEAR(C12))+1+MOD((YEAR(TODAY())-YEAR(C12)),2)),5)),"")</f>
        <v/>
      </c>
      <c r="E12" s="14" t="n"/>
      <c r="F12" s="17" t="n"/>
      <c r="G12" s="14" t="n"/>
      <c r="H12" s="18" t="n"/>
      <c r="I12" s="19" t="n"/>
    </row>
    <row r="13">
      <c r="A13" s="14" t="n"/>
      <c r="B13" s="14" t="n"/>
      <c r="C13" s="15" t="n"/>
      <c r="D13" s="16">
        <f>IF(ISNUMBER(C13),IF(((YEAR(TODAY())-YEAR(C13))+1+MOD((YEAR(TODAY())-YEAR(C13)),2))&gt;17,"Adulto","Sub-"&amp;MAX(((YEAR(TODAY())-YEAR(C13))+1+MOD((YEAR(TODAY())-YEAR(C13)),2)),5)),"")</f>
        <v/>
      </c>
      <c r="E13" s="14" t="n"/>
      <c r="F13" s="17" t="n"/>
      <c r="G13" s="14" t="n"/>
      <c r="H13" s="18" t="n"/>
      <c r="I13" s="19" t="n"/>
    </row>
    <row r="14">
      <c r="A14" s="14" t="n"/>
      <c r="B14" s="14" t="n"/>
      <c r="C14" s="15" t="n"/>
      <c r="D14" s="16">
        <f>IF(ISNUMBER(C14),IF(((YEAR(TODAY())-YEAR(C14))+1+MOD((YEAR(TODAY())-YEAR(C14)),2))&gt;17,"Adulto","Sub-"&amp;MAX(((YEAR(TODAY())-YEAR(C14))+1+MOD((YEAR(TODAY())-YEAR(C14)),2)),5)),"")</f>
        <v/>
      </c>
      <c r="E14" s="14" t="n"/>
      <c r="F14" s="17" t="n"/>
      <c r="G14" s="14" t="n"/>
      <c r="H14" s="18" t="n"/>
      <c r="I14" s="19" t="n"/>
    </row>
    <row r="15">
      <c r="A15" s="14" t="n"/>
      <c r="B15" s="14" t="n"/>
      <c r="C15" s="15" t="n"/>
      <c r="D15" s="16">
        <f>IF(ISNUMBER(C15),IF(((YEAR(TODAY())-YEAR(C15))+1+MOD((YEAR(TODAY())-YEAR(C15)),2))&gt;17,"Adulto","Sub-"&amp;MAX(((YEAR(TODAY())-YEAR(C15))+1+MOD((YEAR(TODAY())-YEAR(C15)),2)),5)),"")</f>
        <v/>
      </c>
      <c r="E15" s="14" t="n"/>
      <c r="F15" s="17" t="n"/>
      <c r="G15" s="14" t="n"/>
      <c r="H15" s="18" t="n"/>
      <c r="I15" s="19" t="n"/>
    </row>
    <row r="16">
      <c r="A16" s="14" t="n"/>
      <c r="B16" s="14" t="n"/>
      <c r="C16" s="15" t="n"/>
      <c r="D16" s="16">
        <f>IF(ISNUMBER(C16),IF(((YEAR(TODAY())-YEAR(C16))+1+MOD((YEAR(TODAY())-YEAR(C16)),2))&gt;17,"Adulto","Sub-"&amp;MAX(((YEAR(TODAY())-YEAR(C16))+1+MOD((YEAR(TODAY())-YEAR(C16)),2)),5)),"")</f>
        <v/>
      </c>
      <c r="E16" s="14" t="n"/>
      <c r="F16" s="17" t="n"/>
      <c r="G16" s="14" t="n"/>
      <c r="H16" s="18" t="n"/>
      <c r="I16" s="19" t="n"/>
    </row>
    <row r="17">
      <c r="A17" s="14" t="n"/>
      <c r="B17" s="14" t="n"/>
      <c r="C17" s="15" t="n"/>
      <c r="D17" s="16">
        <f>IF(ISNUMBER(C17),IF(((YEAR(TODAY())-YEAR(C17))+1+MOD((YEAR(TODAY())-YEAR(C17)),2))&gt;17,"Adulto","Sub-"&amp;MAX(((YEAR(TODAY())-YEAR(C17))+1+MOD((YEAR(TODAY())-YEAR(C17)),2)),5)),"")</f>
        <v/>
      </c>
      <c r="E17" s="14" t="n"/>
      <c r="F17" s="17" t="n"/>
      <c r="G17" s="14" t="n"/>
      <c r="H17" s="18" t="n"/>
      <c r="I17" s="19" t="n"/>
    </row>
    <row r="18">
      <c r="A18" s="14" t="n"/>
      <c r="B18" s="14" t="n"/>
      <c r="C18" s="15" t="n"/>
      <c r="D18" s="16">
        <f>IF(ISNUMBER(C18),IF(((YEAR(TODAY())-YEAR(C18))+1+MOD((YEAR(TODAY())-YEAR(C18)),2))&gt;17,"Adulto","Sub-"&amp;MAX(((YEAR(TODAY())-YEAR(C18))+1+MOD((YEAR(TODAY())-YEAR(C18)),2)),5)),"")</f>
        <v/>
      </c>
      <c r="E18" s="14" t="n"/>
      <c r="F18" s="17" t="n"/>
      <c r="G18" s="14" t="n"/>
      <c r="H18" s="18" t="n"/>
      <c r="I18" s="19" t="n"/>
    </row>
    <row r="19">
      <c r="A19" s="14" t="n"/>
      <c r="B19" s="14" t="n"/>
      <c r="C19" s="15" t="n"/>
      <c r="D19" s="16">
        <f>IF(ISNUMBER(C19),IF(((YEAR(TODAY())-YEAR(C19))+1+MOD((YEAR(TODAY())-YEAR(C19)),2))&gt;17,"Adulto","Sub-"&amp;MAX(((YEAR(TODAY())-YEAR(C19))+1+MOD((YEAR(TODAY())-YEAR(C19)),2)),5)),"")</f>
        <v/>
      </c>
      <c r="E19" s="14" t="n"/>
      <c r="F19" s="17" t="n"/>
      <c r="G19" s="14" t="n"/>
      <c r="H19" s="18" t="n"/>
      <c r="I19" s="19" t="n"/>
    </row>
    <row r="20">
      <c r="A20" s="14" t="n"/>
      <c r="B20" s="14" t="n"/>
      <c r="C20" s="15" t="n"/>
      <c r="D20" s="16">
        <f>IF(ISNUMBER(C20),IF(((YEAR(TODAY())-YEAR(C20))+1+MOD((YEAR(TODAY())-YEAR(C20)),2))&gt;17,"Adulto","Sub-"&amp;MAX(((YEAR(TODAY())-YEAR(C20))+1+MOD((YEAR(TODAY())-YEAR(C20)),2)),5)),"")</f>
        <v/>
      </c>
      <c r="E20" s="14" t="n"/>
      <c r="F20" s="17" t="n"/>
      <c r="G20" s="14" t="n"/>
      <c r="H20" s="18" t="n"/>
      <c r="I20" s="19" t="n"/>
    </row>
    <row r="21">
      <c r="A21" s="14" t="n"/>
      <c r="B21" s="14" t="n"/>
      <c r="C21" s="15" t="n"/>
      <c r="D21" s="16">
        <f>IF(ISNUMBER(C21),IF(((YEAR(TODAY())-YEAR(C21))+1+MOD((YEAR(TODAY())-YEAR(C21)),2))&gt;17,"Adulto","Sub-"&amp;MAX(((YEAR(TODAY())-YEAR(C21))+1+MOD((YEAR(TODAY())-YEAR(C21)),2)),5)),"")</f>
        <v/>
      </c>
      <c r="E21" s="14" t="n"/>
      <c r="F21" s="17" t="n"/>
      <c r="G21" s="14" t="n"/>
      <c r="H21" s="18" t="n"/>
      <c r="I21" s="19" t="n"/>
    </row>
    <row r="22">
      <c r="A22" s="14" t="n"/>
      <c r="B22" s="14" t="n"/>
      <c r="C22" s="15" t="n"/>
      <c r="D22" s="16">
        <f>IF(ISNUMBER(C22),IF(((YEAR(TODAY())-YEAR(C22))+1+MOD((YEAR(TODAY())-YEAR(C22)),2))&gt;17,"Adulto","Sub-"&amp;MAX(((YEAR(TODAY())-YEAR(C22))+1+MOD((YEAR(TODAY())-YEAR(C22)),2)),5)),"")</f>
        <v/>
      </c>
      <c r="E22" s="14" t="n"/>
      <c r="F22" s="17" t="n"/>
      <c r="G22" s="14" t="n"/>
      <c r="H22" s="18" t="n"/>
      <c r="I22" s="19" t="n"/>
    </row>
    <row r="23">
      <c r="A23" s="14" t="n"/>
      <c r="B23" s="14" t="n"/>
      <c r="C23" s="15" t="n"/>
      <c r="D23" s="16">
        <f>IF(ISNUMBER(C23),IF(((YEAR(TODAY())-YEAR(C23))+1+MOD((YEAR(TODAY())-YEAR(C23)),2))&gt;17,"Adulto","Sub-"&amp;MAX(((YEAR(TODAY())-YEAR(C23))+1+MOD((YEAR(TODAY())-YEAR(C23)),2)),5)),"")</f>
        <v/>
      </c>
      <c r="E23" s="14" t="n"/>
      <c r="F23" s="17" t="n"/>
      <c r="G23" s="14" t="n"/>
      <c r="H23" s="18" t="n"/>
      <c r="I23" s="19" t="n"/>
    </row>
    <row r="24">
      <c r="A24" s="14" t="n"/>
      <c r="B24" s="14" t="n"/>
      <c r="C24" s="15" t="n"/>
      <c r="D24" s="16">
        <f>IF(ISNUMBER(C24),IF(((YEAR(TODAY())-YEAR(C24))+1+MOD((YEAR(TODAY())-YEAR(C24)),2))&gt;17,"Adulto","Sub-"&amp;MAX(((YEAR(TODAY())-YEAR(C24))+1+MOD((YEAR(TODAY())-YEAR(C24)),2)),5)),"")</f>
        <v/>
      </c>
      <c r="E24" s="14" t="n"/>
      <c r="F24" s="17" t="n"/>
      <c r="G24" s="14" t="n"/>
      <c r="H24" s="18" t="n"/>
      <c r="I24" s="19" t="n"/>
    </row>
    <row r="25">
      <c r="A25" s="14" t="n"/>
      <c r="B25" s="14" t="n"/>
      <c r="C25" s="15" t="n"/>
      <c r="D25" s="16">
        <f>IF(ISNUMBER(C25),IF(((YEAR(TODAY())-YEAR(C25))+1+MOD((YEAR(TODAY())-YEAR(C25)),2))&gt;17,"Adulto","Sub-"&amp;MAX(((YEAR(TODAY())-YEAR(C25))+1+MOD((YEAR(TODAY())-YEAR(C25)),2)),5)),"")</f>
        <v/>
      </c>
      <c r="E25" s="14" t="n"/>
      <c r="F25" s="17" t="n"/>
      <c r="G25" s="14" t="n"/>
      <c r="H25" s="18" t="n"/>
      <c r="I25" s="19" t="n"/>
    </row>
    <row r="26">
      <c r="A26" s="14" t="n"/>
      <c r="B26" s="14" t="n"/>
      <c r="C26" s="15" t="n"/>
      <c r="D26" s="16">
        <f>IF(ISNUMBER(C26),IF(((YEAR(TODAY())-YEAR(C26))+1+MOD((YEAR(TODAY())-YEAR(C26)),2))&gt;17,"Adulto","Sub-"&amp;MAX(((YEAR(TODAY())-YEAR(C26))+1+MOD((YEAR(TODAY())-YEAR(C26)),2)),5)),"")</f>
        <v/>
      </c>
      <c r="E26" s="14" t="n"/>
      <c r="F26" s="17" t="n"/>
      <c r="G26" s="14" t="n"/>
      <c r="H26" s="18" t="n"/>
      <c r="I26" s="19" t="n"/>
    </row>
    <row r="27">
      <c r="A27" s="14" t="n"/>
      <c r="B27" s="14" t="n"/>
      <c r="C27" s="15" t="n"/>
      <c r="D27" s="16">
        <f>IF(ISNUMBER(C27),IF(((YEAR(TODAY())-YEAR(C27))+1+MOD((YEAR(TODAY())-YEAR(C27)),2))&gt;17,"Adulto","Sub-"&amp;MAX(((YEAR(TODAY())-YEAR(C27))+1+MOD((YEAR(TODAY())-YEAR(C27)),2)),5)),"")</f>
        <v/>
      </c>
      <c r="E27" s="14" t="n"/>
      <c r="F27" s="17" t="n"/>
      <c r="G27" s="14" t="n"/>
      <c r="H27" s="18" t="n"/>
      <c r="I27" s="19" t="n"/>
    </row>
    <row r="28">
      <c r="A28" s="14" t="n"/>
      <c r="B28" s="14" t="n"/>
      <c r="C28" s="15" t="n"/>
      <c r="D28" s="16">
        <f>IF(ISNUMBER(C28),IF(((YEAR(TODAY())-YEAR(C28))+1+MOD((YEAR(TODAY())-YEAR(C28)),2))&gt;17,"Adulto","Sub-"&amp;MAX(((YEAR(TODAY())-YEAR(C28))+1+MOD((YEAR(TODAY())-YEAR(C28)),2)),5)),"")</f>
        <v/>
      </c>
      <c r="E28" s="14" t="n"/>
      <c r="F28" s="17" t="n"/>
      <c r="G28" s="14" t="n"/>
      <c r="H28" s="18" t="n"/>
      <c r="I28" s="19" t="n"/>
    </row>
    <row r="29">
      <c r="A29" s="14" t="n"/>
      <c r="B29" s="14" t="n"/>
      <c r="C29" s="15" t="n"/>
      <c r="D29" s="16">
        <f>IF(ISNUMBER(C29),IF(((YEAR(TODAY())-YEAR(C29))+1+MOD((YEAR(TODAY())-YEAR(C29)),2))&gt;17,"Adulto","Sub-"&amp;MAX(((YEAR(TODAY())-YEAR(C29))+1+MOD((YEAR(TODAY())-YEAR(C29)),2)),5)),"")</f>
        <v/>
      </c>
      <c r="E29" s="14" t="n"/>
      <c r="F29" s="17" t="n"/>
      <c r="G29" s="14" t="n"/>
      <c r="H29" s="18" t="n"/>
      <c r="I29" s="19" t="n"/>
    </row>
    <row r="30">
      <c r="A30" s="14" t="n"/>
      <c r="B30" s="14" t="n"/>
      <c r="C30" s="15" t="n"/>
      <c r="D30" s="16">
        <f>IF(ISNUMBER(C30),IF(((YEAR(TODAY())-YEAR(C30))+1+MOD((YEAR(TODAY())-YEAR(C30)),2))&gt;17,"Adulto","Sub-"&amp;MAX(((YEAR(TODAY())-YEAR(C30))+1+MOD((YEAR(TODAY())-YEAR(C30)),2)),5)),"")</f>
        <v/>
      </c>
      <c r="E30" s="14" t="n"/>
      <c r="F30" s="17" t="n"/>
      <c r="G30" s="14" t="n"/>
      <c r="H30" s="18" t="n"/>
      <c r="I30" s="19" t="n"/>
    </row>
    <row r="31">
      <c r="A31" s="14" t="n"/>
      <c r="B31" s="14" t="n"/>
      <c r="C31" s="15" t="n"/>
      <c r="D31" s="16">
        <f>IF(ISNUMBER(C31),IF(((YEAR(TODAY())-YEAR(C31))+1+MOD((YEAR(TODAY())-YEAR(C31)),2))&gt;17,"Adulto","Sub-"&amp;MAX(((YEAR(TODAY())-YEAR(C31))+1+MOD((YEAR(TODAY())-YEAR(C31)),2)),5)),"")</f>
        <v/>
      </c>
      <c r="E31" s="14" t="n"/>
      <c r="F31" s="17" t="n"/>
      <c r="G31" s="14" t="n"/>
      <c r="H31" s="18" t="n"/>
      <c r="I31" s="19" t="n"/>
    </row>
    <row r="32">
      <c r="A32" s="14" t="n"/>
      <c r="B32" s="14" t="n"/>
      <c r="C32" s="15" t="n"/>
      <c r="D32" s="16">
        <f>IF(ISNUMBER(C32),IF(((YEAR(TODAY())-YEAR(C32))+1+MOD((YEAR(TODAY())-YEAR(C32)),2))&gt;17,"Adulto","Sub-"&amp;MAX(((YEAR(TODAY())-YEAR(C32))+1+MOD((YEAR(TODAY())-YEAR(C32)),2)),5)),"")</f>
        <v/>
      </c>
      <c r="E32" s="14" t="n"/>
      <c r="F32" s="17" t="n"/>
      <c r="G32" s="14" t="n"/>
      <c r="H32" s="18" t="n"/>
      <c r="I32" s="19" t="n"/>
    </row>
    <row r="33">
      <c r="A33" s="14" t="n"/>
      <c r="B33" s="14" t="n"/>
      <c r="C33" s="15" t="n"/>
      <c r="D33" s="16">
        <f>IF(ISNUMBER(C33),IF(((YEAR(TODAY())-YEAR(C33))+1+MOD((YEAR(TODAY())-YEAR(C33)),2))&gt;17,"Adulto","Sub-"&amp;MAX(((YEAR(TODAY())-YEAR(C33))+1+MOD((YEAR(TODAY())-YEAR(C33)),2)),5)),"")</f>
        <v/>
      </c>
      <c r="E33" s="14" t="n"/>
      <c r="F33" s="17" t="n"/>
      <c r="G33" s="14" t="n"/>
      <c r="H33" s="18" t="n"/>
      <c r="I33" s="19" t="n"/>
    </row>
  </sheetData>
  <conditionalFormatting sqref="I4:I33">
    <cfRule type="expression" priority="1" dxfId="0">
      <formula>I4="Trancado"</formula>
    </cfRule>
  </conditionalFormatting>
  <conditionalFormatting sqref="A4:I33">
    <cfRule type="expression" priority="2" dxfId="1">
      <formula>$I4="Saiu"</formula>
    </cfRule>
  </conditionalFormatting>
  <dataValidations count="3">
    <dataValidation sqref="C4:C33" showDropDown="0" showInputMessage="1" showErrorMessage="1" allowBlank="1" errorTitle="Data inválida" error="Digite a data assim: 14/03/2016." promptTitle="Nascimento" prompt="Digite dia/mês/ano. Exemplo: 14/03/2016." type="date" operator="between">
      <formula1>DATE(1950,1,1)</formula1>
      <formula2>DATE(2100,12,31)</formula2>
    </dataValidation>
    <dataValidation sqref="H4:H33" showDropDown="0" showInputMessage="0" showErrorMessage="1" allowBlank="1" errorTitle="Valor inválido" error="Digite só o valor em reais. Exemplo: 90 ou 89,90." type="decimal" operator="greaterThanOrEqual">
      <formula1>0</formula1>
    </dataValidation>
    <dataValidation sqref="I4:I33" showDropDown="0" showInputMessage="0" showErrorMessage="1" allowBlank="1" errorTitle="Situação" error="Escolha Ativo, Trancado ou Saiu." type="list" errorStyle="stop">
      <formula1>"Ativo,Trancado,Saiu"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EDD00"/>
    <outlinePr summaryBelow="1" summaryRight="1"/>
    <pageSetUpPr fitToPage="1"/>
  </sheetPr>
  <dimension ref="A1:AJ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.3" customWidth="1" min="2" max="2"/>
    <col width="4.3" customWidth="1" min="3" max="3"/>
    <col width="4.3" customWidth="1" min="4" max="4"/>
    <col width="4.3" customWidth="1" min="5" max="5"/>
    <col width="4.3" customWidth="1" min="6" max="6"/>
    <col width="4.3" customWidth="1" min="7" max="7"/>
    <col width="4.3" customWidth="1" min="8" max="8"/>
    <col width="4.3" customWidth="1" min="9" max="9"/>
    <col width="4.3" customWidth="1" min="10" max="10"/>
    <col width="4.3" customWidth="1" min="11" max="11"/>
    <col width="4.3" customWidth="1" min="12" max="12"/>
    <col width="4.3" customWidth="1" min="13" max="13"/>
    <col width="4.3" customWidth="1" min="14" max="14"/>
    <col width="4.3" customWidth="1" min="15" max="15"/>
    <col width="4.3" customWidth="1" min="16" max="16"/>
    <col width="4.3" customWidth="1" min="17" max="17"/>
    <col width="4.3" customWidth="1" min="18" max="18"/>
    <col width="4.3" customWidth="1" min="19" max="19"/>
    <col width="4.3" customWidth="1" min="20" max="20"/>
    <col width="4.3" customWidth="1" min="21" max="21"/>
    <col width="4.3" customWidth="1" min="22" max="22"/>
    <col width="4.3" customWidth="1" min="23" max="23"/>
    <col width="4.3" customWidth="1" min="24" max="24"/>
    <col width="4.3" customWidth="1" min="25" max="25"/>
    <col width="4.3" customWidth="1" min="26" max="26"/>
    <col width="4.3" customWidth="1" min="27" max="27"/>
    <col width="4.3" customWidth="1" min="28" max="28"/>
    <col width="4.3" customWidth="1" min="29" max="29"/>
    <col width="4.3" customWidth="1" min="30" max="30"/>
    <col width="4.3" customWidth="1" min="31" max="31"/>
    <col width="4.3" customWidth="1" min="32" max="32"/>
    <col width="13" customWidth="1" min="33" max="33"/>
    <col width="13" customWidth="1" min="34" max="34"/>
    <col width="13" customWidth="1" min="35" max="35"/>
    <col width="13" customWidth="1" min="36" max="36"/>
  </cols>
  <sheetData>
    <row r="1" ht="30" customHeight="1">
      <c r="A1" s="9" t="inlineStr">
        <is>
          <t>Chamada do mês</t>
        </is>
      </c>
      <c r="B1" s="10" t="n"/>
      <c r="C1" s="10" t="n"/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0" t="n"/>
    </row>
    <row r="2">
      <c r="A2" s="20" t="inlineStr">
        <is>
          <t>Mês</t>
        </is>
      </c>
      <c r="B2" s="21" t="inlineStr">
        <is>
          <t>Novembro</t>
        </is>
      </c>
      <c r="F2" s="20" t="inlineStr">
        <is>
          <t>Ano</t>
        </is>
      </c>
      <c r="G2" s="22">
        <f>YEAR(TODAY())</f>
        <v/>
      </c>
      <c r="I2" s="10" t="n"/>
      <c r="J2" s="11" t="inlineStr">
        <is>
          <t>P = presente    F = falta    J = falta justificada (não entra na porcentagem)</t>
        </is>
      </c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</row>
    <row r="4">
      <c r="A4" s="23" t="inlineStr">
        <is>
          <t>Dia da semana</t>
        </is>
      </c>
      <c r="B4" s="23">
        <f>IF(ISNUMBER(MATCH($B$2,Listas!$A$2:$A$13,0)),IF(DAY(DATE($G$2,MATCH($B$2,Listas!$A$2:$A$13,0),1))=1,CHOOSE(WEEKDAY(DATE($G$2,MATCH($B$2,Listas!$A$2:$A$13,0),1)),"D","S","T","Q","Q","S","S"),""),"")</f>
        <v/>
      </c>
      <c r="C4" s="23">
        <f>IF(ISNUMBER(MATCH($B$2,Listas!$A$2:$A$13,0)),IF(DAY(DATE($G$2,MATCH($B$2,Listas!$A$2:$A$13,0),2))=2,CHOOSE(WEEKDAY(DATE($G$2,MATCH($B$2,Listas!$A$2:$A$13,0),2)),"D","S","T","Q","Q","S","S"),""),"")</f>
        <v/>
      </c>
      <c r="D4" s="23">
        <f>IF(ISNUMBER(MATCH($B$2,Listas!$A$2:$A$13,0)),IF(DAY(DATE($G$2,MATCH($B$2,Listas!$A$2:$A$13,0),3))=3,CHOOSE(WEEKDAY(DATE($G$2,MATCH($B$2,Listas!$A$2:$A$13,0),3)),"D","S","T","Q","Q","S","S"),""),"")</f>
        <v/>
      </c>
      <c r="E4" s="23">
        <f>IF(ISNUMBER(MATCH($B$2,Listas!$A$2:$A$13,0)),IF(DAY(DATE($G$2,MATCH($B$2,Listas!$A$2:$A$13,0),4))=4,CHOOSE(WEEKDAY(DATE($G$2,MATCH($B$2,Listas!$A$2:$A$13,0),4)),"D","S","T","Q","Q","S","S"),""),"")</f>
        <v/>
      </c>
      <c r="F4" s="23">
        <f>IF(ISNUMBER(MATCH($B$2,Listas!$A$2:$A$13,0)),IF(DAY(DATE($G$2,MATCH($B$2,Listas!$A$2:$A$13,0),5))=5,CHOOSE(WEEKDAY(DATE($G$2,MATCH($B$2,Listas!$A$2:$A$13,0),5)),"D","S","T","Q","Q","S","S"),""),"")</f>
        <v/>
      </c>
      <c r="G4" s="23">
        <f>IF(ISNUMBER(MATCH($B$2,Listas!$A$2:$A$13,0)),IF(DAY(DATE($G$2,MATCH($B$2,Listas!$A$2:$A$13,0),6))=6,CHOOSE(WEEKDAY(DATE($G$2,MATCH($B$2,Listas!$A$2:$A$13,0),6)),"D","S","T","Q","Q","S","S"),""),"")</f>
        <v/>
      </c>
      <c r="H4" s="23">
        <f>IF(ISNUMBER(MATCH($B$2,Listas!$A$2:$A$13,0)),IF(DAY(DATE($G$2,MATCH($B$2,Listas!$A$2:$A$13,0),7))=7,CHOOSE(WEEKDAY(DATE($G$2,MATCH($B$2,Listas!$A$2:$A$13,0),7)),"D","S","T","Q","Q","S","S"),""),"")</f>
        <v/>
      </c>
      <c r="I4" s="23">
        <f>IF(ISNUMBER(MATCH($B$2,Listas!$A$2:$A$13,0)),IF(DAY(DATE($G$2,MATCH($B$2,Listas!$A$2:$A$13,0),8))=8,CHOOSE(WEEKDAY(DATE($G$2,MATCH($B$2,Listas!$A$2:$A$13,0),8)),"D","S","T","Q","Q","S","S"),""),"")</f>
        <v/>
      </c>
      <c r="J4" s="23">
        <f>IF(ISNUMBER(MATCH($B$2,Listas!$A$2:$A$13,0)),IF(DAY(DATE($G$2,MATCH($B$2,Listas!$A$2:$A$13,0),9))=9,CHOOSE(WEEKDAY(DATE($G$2,MATCH($B$2,Listas!$A$2:$A$13,0),9)),"D","S","T","Q","Q","S","S"),""),"")</f>
        <v/>
      </c>
      <c r="K4" s="23">
        <f>IF(ISNUMBER(MATCH($B$2,Listas!$A$2:$A$13,0)),IF(DAY(DATE($G$2,MATCH($B$2,Listas!$A$2:$A$13,0),10))=10,CHOOSE(WEEKDAY(DATE($G$2,MATCH($B$2,Listas!$A$2:$A$13,0),10)),"D","S","T","Q","Q","S","S"),""),"")</f>
        <v/>
      </c>
      <c r="L4" s="23">
        <f>IF(ISNUMBER(MATCH($B$2,Listas!$A$2:$A$13,0)),IF(DAY(DATE($G$2,MATCH($B$2,Listas!$A$2:$A$13,0),11))=11,CHOOSE(WEEKDAY(DATE($G$2,MATCH($B$2,Listas!$A$2:$A$13,0),11)),"D","S","T","Q","Q","S","S"),""),"")</f>
        <v/>
      </c>
      <c r="M4" s="23">
        <f>IF(ISNUMBER(MATCH($B$2,Listas!$A$2:$A$13,0)),IF(DAY(DATE($G$2,MATCH($B$2,Listas!$A$2:$A$13,0),12))=12,CHOOSE(WEEKDAY(DATE($G$2,MATCH($B$2,Listas!$A$2:$A$13,0),12)),"D","S","T","Q","Q","S","S"),""),"")</f>
        <v/>
      </c>
      <c r="N4" s="23">
        <f>IF(ISNUMBER(MATCH($B$2,Listas!$A$2:$A$13,0)),IF(DAY(DATE($G$2,MATCH($B$2,Listas!$A$2:$A$13,0),13))=13,CHOOSE(WEEKDAY(DATE($G$2,MATCH($B$2,Listas!$A$2:$A$13,0),13)),"D","S","T","Q","Q","S","S"),""),"")</f>
        <v/>
      </c>
      <c r="O4" s="23">
        <f>IF(ISNUMBER(MATCH($B$2,Listas!$A$2:$A$13,0)),IF(DAY(DATE($G$2,MATCH($B$2,Listas!$A$2:$A$13,0),14))=14,CHOOSE(WEEKDAY(DATE($G$2,MATCH($B$2,Listas!$A$2:$A$13,0),14)),"D","S","T","Q","Q","S","S"),""),"")</f>
        <v/>
      </c>
      <c r="P4" s="23">
        <f>IF(ISNUMBER(MATCH($B$2,Listas!$A$2:$A$13,0)),IF(DAY(DATE($G$2,MATCH($B$2,Listas!$A$2:$A$13,0),15))=15,CHOOSE(WEEKDAY(DATE($G$2,MATCH($B$2,Listas!$A$2:$A$13,0),15)),"D","S","T","Q","Q","S","S"),""),"")</f>
        <v/>
      </c>
      <c r="Q4" s="23">
        <f>IF(ISNUMBER(MATCH($B$2,Listas!$A$2:$A$13,0)),IF(DAY(DATE($G$2,MATCH($B$2,Listas!$A$2:$A$13,0),16))=16,CHOOSE(WEEKDAY(DATE($G$2,MATCH($B$2,Listas!$A$2:$A$13,0),16)),"D","S","T","Q","Q","S","S"),""),"")</f>
        <v/>
      </c>
      <c r="R4" s="23">
        <f>IF(ISNUMBER(MATCH($B$2,Listas!$A$2:$A$13,0)),IF(DAY(DATE($G$2,MATCH($B$2,Listas!$A$2:$A$13,0),17))=17,CHOOSE(WEEKDAY(DATE($G$2,MATCH($B$2,Listas!$A$2:$A$13,0),17)),"D","S","T","Q","Q","S","S"),""),"")</f>
        <v/>
      </c>
      <c r="S4" s="23">
        <f>IF(ISNUMBER(MATCH($B$2,Listas!$A$2:$A$13,0)),IF(DAY(DATE($G$2,MATCH($B$2,Listas!$A$2:$A$13,0),18))=18,CHOOSE(WEEKDAY(DATE($G$2,MATCH($B$2,Listas!$A$2:$A$13,0),18)),"D","S","T","Q","Q","S","S"),""),"")</f>
        <v/>
      </c>
      <c r="T4" s="23">
        <f>IF(ISNUMBER(MATCH($B$2,Listas!$A$2:$A$13,0)),IF(DAY(DATE($G$2,MATCH($B$2,Listas!$A$2:$A$13,0),19))=19,CHOOSE(WEEKDAY(DATE($G$2,MATCH($B$2,Listas!$A$2:$A$13,0),19)),"D","S","T","Q","Q","S","S"),""),"")</f>
        <v/>
      </c>
      <c r="U4" s="23">
        <f>IF(ISNUMBER(MATCH($B$2,Listas!$A$2:$A$13,0)),IF(DAY(DATE($G$2,MATCH($B$2,Listas!$A$2:$A$13,0),20))=20,CHOOSE(WEEKDAY(DATE($G$2,MATCH($B$2,Listas!$A$2:$A$13,0),20)),"D","S","T","Q","Q","S","S"),""),"")</f>
        <v/>
      </c>
      <c r="V4" s="23">
        <f>IF(ISNUMBER(MATCH($B$2,Listas!$A$2:$A$13,0)),IF(DAY(DATE($G$2,MATCH($B$2,Listas!$A$2:$A$13,0),21))=21,CHOOSE(WEEKDAY(DATE($G$2,MATCH($B$2,Listas!$A$2:$A$13,0),21)),"D","S","T","Q","Q","S","S"),""),"")</f>
        <v/>
      </c>
      <c r="W4" s="23">
        <f>IF(ISNUMBER(MATCH($B$2,Listas!$A$2:$A$13,0)),IF(DAY(DATE($G$2,MATCH($B$2,Listas!$A$2:$A$13,0),22))=22,CHOOSE(WEEKDAY(DATE($G$2,MATCH($B$2,Listas!$A$2:$A$13,0),22)),"D","S","T","Q","Q","S","S"),""),"")</f>
        <v/>
      </c>
      <c r="X4" s="23">
        <f>IF(ISNUMBER(MATCH($B$2,Listas!$A$2:$A$13,0)),IF(DAY(DATE($G$2,MATCH($B$2,Listas!$A$2:$A$13,0),23))=23,CHOOSE(WEEKDAY(DATE($G$2,MATCH($B$2,Listas!$A$2:$A$13,0),23)),"D","S","T","Q","Q","S","S"),""),"")</f>
        <v/>
      </c>
      <c r="Y4" s="23">
        <f>IF(ISNUMBER(MATCH($B$2,Listas!$A$2:$A$13,0)),IF(DAY(DATE($G$2,MATCH($B$2,Listas!$A$2:$A$13,0),24))=24,CHOOSE(WEEKDAY(DATE($G$2,MATCH($B$2,Listas!$A$2:$A$13,0),24)),"D","S","T","Q","Q","S","S"),""),"")</f>
        <v/>
      </c>
      <c r="Z4" s="23">
        <f>IF(ISNUMBER(MATCH($B$2,Listas!$A$2:$A$13,0)),IF(DAY(DATE($G$2,MATCH($B$2,Listas!$A$2:$A$13,0),25))=25,CHOOSE(WEEKDAY(DATE($G$2,MATCH($B$2,Listas!$A$2:$A$13,0),25)),"D","S","T","Q","Q","S","S"),""),"")</f>
        <v/>
      </c>
      <c r="AA4" s="23">
        <f>IF(ISNUMBER(MATCH($B$2,Listas!$A$2:$A$13,0)),IF(DAY(DATE($G$2,MATCH($B$2,Listas!$A$2:$A$13,0),26))=26,CHOOSE(WEEKDAY(DATE($G$2,MATCH($B$2,Listas!$A$2:$A$13,0),26)),"D","S","T","Q","Q","S","S"),""),"")</f>
        <v/>
      </c>
      <c r="AB4" s="23">
        <f>IF(ISNUMBER(MATCH($B$2,Listas!$A$2:$A$13,0)),IF(DAY(DATE($G$2,MATCH($B$2,Listas!$A$2:$A$13,0),27))=27,CHOOSE(WEEKDAY(DATE($G$2,MATCH($B$2,Listas!$A$2:$A$13,0),27)),"D","S","T","Q","Q","S","S"),""),"")</f>
        <v/>
      </c>
      <c r="AC4" s="23">
        <f>IF(ISNUMBER(MATCH($B$2,Listas!$A$2:$A$13,0)),IF(DAY(DATE($G$2,MATCH($B$2,Listas!$A$2:$A$13,0),28))=28,CHOOSE(WEEKDAY(DATE($G$2,MATCH($B$2,Listas!$A$2:$A$13,0),28)),"D","S","T","Q","Q","S","S"),""),"")</f>
        <v/>
      </c>
      <c r="AD4" s="23">
        <f>IF(ISNUMBER(MATCH($B$2,Listas!$A$2:$A$13,0)),IF(DAY(DATE($G$2,MATCH($B$2,Listas!$A$2:$A$13,0),29))=29,CHOOSE(WEEKDAY(DATE($G$2,MATCH($B$2,Listas!$A$2:$A$13,0),29)),"D","S","T","Q","Q","S","S"),""),"")</f>
        <v/>
      </c>
      <c r="AE4" s="23">
        <f>IF(ISNUMBER(MATCH($B$2,Listas!$A$2:$A$13,0)),IF(DAY(DATE($G$2,MATCH($B$2,Listas!$A$2:$A$13,0),30))=30,CHOOSE(WEEKDAY(DATE($G$2,MATCH($B$2,Listas!$A$2:$A$13,0),30)),"D","S","T","Q","Q","S","S"),""),"")</f>
        <v/>
      </c>
      <c r="AF4" s="23">
        <f>IF(ISNUMBER(MATCH($B$2,Listas!$A$2:$A$13,0)),IF(DAY(DATE($G$2,MATCH($B$2,Listas!$A$2:$A$13,0),31))=31,CHOOSE(WEEKDAY(DATE($G$2,MATCH($B$2,Listas!$A$2:$A$13,0),31)),"D","S","T","Q","Q","S","S"),""),"")</f>
        <v/>
      </c>
      <c r="AG4" s="24" t="n"/>
      <c r="AH4" s="24" t="n"/>
      <c r="AI4" s="24" t="n"/>
      <c r="AJ4" s="24" t="n"/>
    </row>
    <row r="5" ht="30" customHeight="1">
      <c r="A5" s="12" t="inlineStr">
        <is>
          <t>Aluno</t>
        </is>
      </c>
      <c r="B5" s="12" t="n">
        <v>1</v>
      </c>
      <c r="C5" s="12" t="n">
        <v>2</v>
      </c>
      <c r="D5" s="12" t="n">
        <v>3</v>
      </c>
      <c r="E5" s="12" t="n">
        <v>4</v>
      </c>
      <c r="F5" s="12" t="n">
        <v>5</v>
      </c>
      <c r="G5" s="12" t="n">
        <v>6</v>
      </c>
      <c r="H5" s="12" t="n">
        <v>7</v>
      </c>
      <c r="I5" s="12" t="n">
        <v>8</v>
      </c>
      <c r="J5" s="12" t="n">
        <v>9</v>
      </c>
      <c r="K5" s="12" t="n">
        <v>10</v>
      </c>
      <c r="L5" s="12" t="n">
        <v>11</v>
      </c>
      <c r="M5" s="12" t="n">
        <v>12</v>
      </c>
      <c r="N5" s="12" t="n">
        <v>13</v>
      </c>
      <c r="O5" s="12" t="n">
        <v>14</v>
      </c>
      <c r="P5" s="12" t="n">
        <v>15</v>
      </c>
      <c r="Q5" s="12" t="n">
        <v>16</v>
      </c>
      <c r="R5" s="12" t="n">
        <v>17</v>
      </c>
      <c r="S5" s="12" t="n">
        <v>18</v>
      </c>
      <c r="T5" s="12" t="n">
        <v>19</v>
      </c>
      <c r="U5" s="12" t="n">
        <v>20</v>
      </c>
      <c r="V5" s="12" t="n">
        <v>21</v>
      </c>
      <c r="W5" s="12" t="n">
        <v>22</v>
      </c>
      <c r="X5" s="12" t="n">
        <v>23</v>
      </c>
      <c r="Y5" s="12" t="n">
        <v>24</v>
      </c>
      <c r="Z5" s="12" t="n">
        <v>25</v>
      </c>
      <c r="AA5" s="12" t="n">
        <v>26</v>
      </c>
      <c r="AB5" s="12" t="n">
        <v>27</v>
      </c>
      <c r="AC5" s="12" t="n">
        <v>28</v>
      </c>
      <c r="AD5" s="12" t="n">
        <v>29</v>
      </c>
      <c r="AE5" s="12" t="n">
        <v>30</v>
      </c>
      <c r="AF5" s="12" t="n">
        <v>31</v>
      </c>
      <c r="AG5" s="24" t="inlineStr">
        <is>
          <t>Presenças</t>
        </is>
      </c>
      <c r="AH5" s="24" t="inlineStr">
        <is>
          <t>Faltas</t>
        </is>
      </c>
      <c r="AI5" s="24" t="inlineStr">
        <is>
          <t>Justificadas</t>
        </is>
      </c>
      <c r="AJ5" s="24" t="inlineStr">
        <is>
          <t>% frequência</t>
        </is>
      </c>
    </row>
    <row r="6">
      <c r="A6" s="25">
        <f>IF(Alunos!A4="","",Alunos!A4)</f>
        <v/>
      </c>
      <c r="B6" s="26" t="n"/>
      <c r="C6" s="26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27">
        <f>IF($A6="","",COUNTIF(B6:AF6,"P"))</f>
        <v/>
      </c>
      <c r="AH6" s="27">
        <f>IF($A6="","",COUNTIF(B6:AF6,"F"))</f>
        <v/>
      </c>
      <c r="AI6" s="27">
        <f>IF($A6="","",COUNTIF(B6:AF6,"J"))</f>
        <v/>
      </c>
      <c r="AJ6" s="28">
        <f>IF($A6="","",IF(AG6+AH6+AI6=0,"",AG6/(AG6+AH6+AI6)))</f>
        <v/>
      </c>
    </row>
    <row r="7">
      <c r="A7" s="25">
        <f>IF(Alunos!A5="","",Alunos!A5)</f>
        <v/>
      </c>
      <c r="B7" s="26" t="n"/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  <c r="M7" s="26" t="n"/>
      <c r="N7" s="26" t="n"/>
      <c r="O7" s="26" t="n"/>
      <c r="P7" s="26" t="n"/>
      <c r="Q7" s="26" t="n"/>
      <c r="R7" s="26" t="n"/>
      <c r="S7" s="26" t="n"/>
      <c r="T7" s="26" t="n"/>
      <c r="U7" s="26" t="n"/>
      <c r="V7" s="26" t="n"/>
      <c r="W7" s="26" t="n"/>
      <c r="X7" s="26" t="n"/>
      <c r="Y7" s="26" t="n"/>
      <c r="Z7" s="26" t="n"/>
      <c r="AA7" s="26" t="n"/>
      <c r="AB7" s="26" t="n"/>
      <c r="AC7" s="26" t="n"/>
      <c r="AD7" s="26" t="n"/>
      <c r="AE7" s="26" t="n"/>
      <c r="AF7" s="26" t="n"/>
      <c r="AG7" s="27">
        <f>IF($A7="","",COUNTIF(B7:AF7,"P"))</f>
        <v/>
      </c>
      <c r="AH7" s="27">
        <f>IF($A7="","",COUNTIF(B7:AF7,"F"))</f>
        <v/>
      </c>
      <c r="AI7" s="27">
        <f>IF($A7="","",COUNTIF(B7:AF7,"J"))</f>
        <v/>
      </c>
      <c r="AJ7" s="28">
        <f>IF($A7="","",IF(AG7+AH7+AI7=0,"",AG7/(AG7+AH7+AI7)))</f>
        <v/>
      </c>
    </row>
    <row r="8">
      <c r="A8" s="25">
        <f>IF(Alunos!A6="","",Alunos!A6)</f>
        <v/>
      </c>
      <c r="B8" s="26" t="n"/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6" t="n"/>
      <c r="P8" s="26" t="n"/>
      <c r="Q8" s="26" t="n"/>
      <c r="R8" s="26" t="n"/>
      <c r="S8" s="26" t="n"/>
      <c r="T8" s="26" t="n"/>
      <c r="U8" s="26" t="n"/>
      <c r="V8" s="26" t="n"/>
      <c r="W8" s="26" t="n"/>
      <c r="X8" s="26" t="n"/>
      <c r="Y8" s="26" t="n"/>
      <c r="Z8" s="26" t="n"/>
      <c r="AA8" s="26" t="n"/>
      <c r="AB8" s="26" t="n"/>
      <c r="AC8" s="26" t="n"/>
      <c r="AD8" s="26" t="n"/>
      <c r="AE8" s="26" t="n"/>
      <c r="AF8" s="26" t="n"/>
      <c r="AG8" s="27">
        <f>IF($A8="","",COUNTIF(B8:AF8,"P"))</f>
        <v/>
      </c>
      <c r="AH8" s="27">
        <f>IF($A8="","",COUNTIF(B8:AF8,"F"))</f>
        <v/>
      </c>
      <c r="AI8" s="27">
        <f>IF($A8="","",COUNTIF(B8:AF8,"J"))</f>
        <v/>
      </c>
      <c r="AJ8" s="28">
        <f>IF($A8="","",IF(AG8+AH8+AI8=0,"",AG8/(AG8+AH8+AI8)))</f>
        <v/>
      </c>
    </row>
    <row r="9">
      <c r="A9" s="25">
        <f>IF(Alunos!A7="","",Alunos!A7)</f>
        <v/>
      </c>
      <c r="B9" s="26" t="n"/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27">
        <f>IF($A9="","",COUNTIF(B9:AF9,"P"))</f>
        <v/>
      </c>
      <c r="AH9" s="27">
        <f>IF($A9="","",COUNTIF(B9:AF9,"F"))</f>
        <v/>
      </c>
      <c r="AI9" s="27">
        <f>IF($A9="","",COUNTIF(B9:AF9,"J"))</f>
        <v/>
      </c>
      <c r="AJ9" s="28">
        <f>IF($A9="","",IF(AG9+AH9+AI9=0,"",AG9/(AG9+AH9+AI9)))</f>
        <v/>
      </c>
    </row>
    <row r="10">
      <c r="A10" s="25">
        <f>IF(Alunos!A8="","",Alunos!A8)</f>
        <v/>
      </c>
      <c r="B10" s="26" t="n"/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7">
        <f>IF($A10="","",COUNTIF(B10:AF10,"P"))</f>
        <v/>
      </c>
      <c r="AH10" s="27">
        <f>IF($A10="","",COUNTIF(B10:AF10,"F"))</f>
        <v/>
      </c>
      <c r="AI10" s="27">
        <f>IF($A10="","",COUNTIF(B10:AF10,"J"))</f>
        <v/>
      </c>
      <c r="AJ10" s="28">
        <f>IF($A10="","",IF(AG10+AH10+AI10=0,"",AG10/(AG10+AH10+AI10)))</f>
        <v/>
      </c>
    </row>
    <row r="11">
      <c r="A11" s="25">
        <f>IF(Alunos!A9="","",Alunos!A9)</f>
        <v/>
      </c>
      <c r="B11" s="26" t="n"/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27">
        <f>IF($A11="","",COUNTIF(B11:AF11,"P"))</f>
        <v/>
      </c>
      <c r="AH11" s="27">
        <f>IF($A11="","",COUNTIF(B11:AF11,"F"))</f>
        <v/>
      </c>
      <c r="AI11" s="27">
        <f>IF($A11="","",COUNTIF(B11:AF11,"J"))</f>
        <v/>
      </c>
      <c r="AJ11" s="28">
        <f>IF($A11="","",IF(AG11+AH11+AI11=0,"",AG11/(AG11+AH11+AI11)))</f>
        <v/>
      </c>
    </row>
    <row r="12">
      <c r="A12" s="25">
        <f>IF(Alunos!A10="","",Alunos!A10)</f>
        <v/>
      </c>
      <c r="B12" s="26" t="n"/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27">
        <f>IF($A12="","",COUNTIF(B12:AF12,"P"))</f>
        <v/>
      </c>
      <c r="AH12" s="27">
        <f>IF($A12="","",COUNTIF(B12:AF12,"F"))</f>
        <v/>
      </c>
      <c r="AI12" s="27">
        <f>IF($A12="","",COUNTIF(B12:AF12,"J"))</f>
        <v/>
      </c>
      <c r="AJ12" s="28">
        <f>IF($A12="","",IF(AG12+AH12+AI12=0,"",AG12/(AG12+AH12+AI12)))</f>
        <v/>
      </c>
    </row>
    <row r="13">
      <c r="A13" s="25">
        <f>IF(Alunos!A11="","",Alunos!A11)</f>
        <v/>
      </c>
      <c r="B13" s="26" t="n"/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7">
        <f>IF($A13="","",COUNTIF(B13:AF13,"P"))</f>
        <v/>
      </c>
      <c r="AH13" s="27">
        <f>IF($A13="","",COUNTIF(B13:AF13,"F"))</f>
        <v/>
      </c>
      <c r="AI13" s="27">
        <f>IF($A13="","",COUNTIF(B13:AF13,"J"))</f>
        <v/>
      </c>
      <c r="AJ13" s="28">
        <f>IF($A13="","",IF(AG13+AH13+AI13=0,"",AG13/(AG13+AH13+AI13)))</f>
        <v/>
      </c>
    </row>
    <row r="14">
      <c r="A14" s="25">
        <f>IF(Alunos!A12="","",Alunos!A12)</f>
        <v/>
      </c>
      <c r="B14" s="26" t="n"/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27">
        <f>IF($A14="","",COUNTIF(B14:AF14,"P"))</f>
        <v/>
      </c>
      <c r="AH14" s="27">
        <f>IF($A14="","",COUNTIF(B14:AF14,"F"))</f>
        <v/>
      </c>
      <c r="AI14" s="27">
        <f>IF($A14="","",COUNTIF(B14:AF14,"J"))</f>
        <v/>
      </c>
      <c r="AJ14" s="28">
        <f>IF($A14="","",IF(AG14+AH14+AI14=0,"",AG14/(AG14+AH14+AI14)))</f>
        <v/>
      </c>
    </row>
    <row r="15">
      <c r="A15" s="25">
        <f>IF(Alunos!A13="","",Alunos!A13)</f>
        <v/>
      </c>
      <c r="B15" s="26" t="n"/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7">
        <f>IF($A15="","",COUNTIF(B15:AF15,"P"))</f>
        <v/>
      </c>
      <c r="AH15" s="27">
        <f>IF($A15="","",COUNTIF(B15:AF15,"F"))</f>
        <v/>
      </c>
      <c r="AI15" s="27">
        <f>IF($A15="","",COUNTIF(B15:AF15,"J"))</f>
        <v/>
      </c>
      <c r="AJ15" s="28">
        <f>IF($A15="","",IF(AG15+AH15+AI15=0,"",AG15/(AG15+AH15+AI15)))</f>
        <v/>
      </c>
    </row>
    <row r="16">
      <c r="A16" s="25">
        <f>IF(Alunos!A14="","",Alunos!A14)</f>
        <v/>
      </c>
      <c r="B16" s="26" t="n"/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7">
        <f>IF($A16="","",COUNTIF(B16:AF16,"P"))</f>
        <v/>
      </c>
      <c r="AH16" s="27">
        <f>IF($A16="","",COUNTIF(B16:AF16,"F"))</f>
        <v/>
      </c>
      <c r="AI16" s="27">
        <f>IF($A16="","",COUNTIF(B16:AF16,"J"))</f>
        <v/>
      </c>
      <c r="AJ16" s="28">
        <f>IF($A16="","",IF(AG16+AH16+AI16=0,"",AG16/(AG16+AH16+AI16)))</f>
        <v/>
      </c>
    </row>
    <row r="17">
      <c r="A17" s="25">
        <f>IF(Alunos!A15="","",Alunos!A15)</f>
        <v/>
      </c>
      <c r="B17" s="26" t="n"/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7">
        <f>IF($A17="","",COUNTIF(B17:AF17,"P"))</f>
        <v/>
      </c>
      <c r="AH17" s="27">
        <f>IF($A17="","",COUNTIF(B17:AF17,"F"))</f>
        <v/>
      </c>
      <c r="AI17" s="27">
        <f>IF($A17="","",COUNTIF(B17:AF17,"J"))</f>
        <v/>
      </c>
      <c r="AJ17" s="28">
        <f>IF($A17="","",IF(AG17+AH17+AI17=0,"",AG17/(AG17+AH17+AI17)))</f>
        <v/>
      </c>
    </row>
    <row r="18">
      <c r="A18" s="25">
        <f>IF(Alunos!A16="","",Alunos!A16)</f>
        <v/>
      </c>
      <c r="B18" s="26" t="n"/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7">
        <f>IF($A18="","",COUNTIF(B18:AF18,"P"))</f>
        <v/>
      </c>
      <c r="AH18" s="27">
        <f>IF($A18="","",COUNTIF(B18:AF18,"F"))</f>
        <v/>
      </c>
      <c r="AI18" s="27">
        <f>IF($A18="","",COUNTIF(B18:AF18,"J"))</f>
        <v/>
      </c>
      <c r="AJ18" s="28">
        <f>IF($A18="","",IF(AG18+AH18+AI18=0,"",AG18/(AG18+AH18+AI18)))</f>
        <v/>
      </c>
    </row>
    <row r="19">
      <c r="A19" s="25">
        <f>IF(Alunos!A17="","",Alunos!A17)</f>
        <v/>
      </c>
      <c r="B19" s="26" t="n"/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7">
        <f>IF($A19="","",COUNTIF(B19:AF19,"P"))</f>
        <v/>
      </c>
      <c r="AH19" s="27">
        <f>IF($A19="","",COUNTIF(B19:AF19,"F"))</f>
        <v/>
      </c>
      <c r="AI19" s="27">
        <f>IF($A19="","",COUNTIF(B19:AF19,"J"))</f>
        <v/>
      </c>
      <c r="AJ19" s="28">
        <f>IF($A19="","",IF(AG19+AH19+AI19=0,"",AG19/(AG19+AH19+AI19)))</f>
        <v/>
      </c>
    </row>
    <row r="20">
      <c r="A20" s="25">
        <f>IF(Alunos!A18="","",Alunos!A18)</f>
        <v/>
      </c>
      <c r="B20" s="26" t="n"/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7">
        <f>IF($A20="","",COUNTIF(B20:AF20,"P"))</f>
        <v/>
      </c>
      <c r="AH20" s="27">
        <f>IF($A20="","",COUNTIF(B20:AF20,"F"))</f>
        <v/>
      </c>
      <c r="AI20" s="27">
        <f>IF($A20="","",COUNTIF(B20:AF20,"J"))</f>
        <v/>
      </c>
      <c r="AJ20" s="28">
        <f>IF($A20="","",IF(AG20+AH20+AI20=0,"",AG20/(AG20+AH20+AI20)))</f>
        <v/>
      </c>
    </row>
    <row r="21">
      <c r="A21" s="25">
        <f>IF(Alunos!A19="","",Alunos!A19)</f>
        <v/>
      </c>
      <c r="B21" s="26" t="n"/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7">
        <f>IF($A21="","",COUNTIF(B21:AF21,"P"))</f>
        <v/>
      </c>
      <c r="AH21" s="27">
        <f>IF($A21="","",COUNTIF(B21:AF21,"F"))</f>
        <v/>
      </c>
      <c r="AI21" s="27">
        <f>IF($A21="","",COUNTIF(B21:AF21,"J"))</f>
        <v/>
      </c>
      <c r="AJ21" s="28">
        <f>IF($A21="","",IF(AG21+AH21+AI21=0,"",AG21/(AG21+AH21+AI21)))</f>
        <v/>
      </c>
    </row>
    <row r="22">
      <c r="A22" s="25">
        <f>IF(Alunos!A20="","",Alunos!A20)</f>
        <v/>
      </c>
      <c r="B22" s="26" t="n"/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7">
        <f>IF($A22="","",COUNTIF(B22:AF22,"P"))</f>
        <v/>
      </c>
      <c r="AH22" s="27">
        <f>IF($A22="","",COUNTIF(B22:AF22,"F"))</f>
        <v/>
      </c>
      <c r="AI22" s="27">
        <f>IF($A22="","",COUNTIF(B22:AF22,"J"))</f>
        <v/>
      </c>
      <c r="AJ22" s="28">
        <f>IF($A22="","",IF(AG22+AH22+AI22=0,"",AG22/(AG22+AH22+AI22)))</f>
        <v/>
      </c>
    </row>
    <row r="23">
      <c r="A23" s="25">
        <f>IF(Alunos!A21="","",Alunos!A21)</f>
        <v/>
      </c>
      <c r="B23" s="26" t="n"/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7">
        <f>IF($A23="","",COUNTIF(B23:AF23,"P"))</f>
        <v/>
      </c>
      <c r="AH23" s="27">
        <f>IF($A23="","",COUNTIF(B23:AF23,"F"))</f>
        <v/>
      </c>
      <c r="AI23" s="27">
        <f>IF($A23="","",COUNTIF(B23:AF23,"J"))</f>
        <v/>
      </c>
      <c r="AJ23" s="28">
        <f>IF($A23="","",IF(AG23+AH23+AI23=0,"",AG23/(AG23+AH23+AI23)))</f>
        <v/>
      </c>
    </row>
    <row r="24">
      <c r="A24" s="25">
        <f>IF(Alunos!A22="","",Alunos!A22)</f>
        <v/>
      </c>
      <c r="B24" s="26" t="n"/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7">
        <f>IF($A24="","",COUNTIF(B24:AF24,"P"))</f>
        <v/>
      </c>
      <c r="AH24" s="27">
        <f>IF($A24="","",COUNTIF(B24:AF24,"F"))</f>
        <v/>
      </c>
      <c r="AI24" s="27">
        <f>IF($A24="","",COUNTIF(B24:AF24,"J"))</f>
        <v/>
      </c>
      <c r="AJ24" s="28">
        <f>IF($A24="","",IF(AG24+AH24+AI24=0,"",AG24/(AG24+AH24+AI24)))</f>
        <v/>
      </c>
    </row>
    <row r="25">
      <c r="A25" s="25">
        <f>IF(Alunos!A23="","",Alunos!A23)</f>
        <v/>
      </c>
      <c r="B25" s="26" t="n"/>
      <c r="C25" s="26" t="n"/>
      <c r="D25" s="26" t="n"/>
      <c r="E25" s="26" t="n"/>
      <c r="F25" s="26" t="n"/>
      <c r="G25" s="26" t="n"/>
      <c r="H25" s="26" t="n"/>
      <c r="I25" s="26" t="n"/>
      <c r="J25" s="26" t="n"/>
      <c r="K25" s="26" t="n"/>
      <c r="L25" s="26" t="n"/>
      <c r="M25" s="26" t="n"/>
      <c r="N25" s="26" t="n"/>
      <c r="O25" s="26" t="n"/>
      <c r="P25" s="26" t="n"/>
      <c r="Q25" s="26" t="n"/>
      <c r="R25" s="26" t="n"/>
      <c r="S25" s="26" t="n"/>
      <c r="T25" s="26" t="n"/>
      <c r="U25" s="26" t="n"/>
      <c r="V25" s="26" t="n"/>
      <c r="W25" s="26" t="n"/>
      <c r="X25" s="26" t="n"/>
      <c r="Y25" s="26" t="n"/>
      <c r="Z25" s="26" t="n"/>
      <c r="AA25" s="26" t="n"/>
      <c r="AB25" s="26" t="n"/>
      <c r="AC25" s="26" t="n"/>
      <c r="AD25" s="26" t="n"/>
      <c r="AE25" s="26" t="n"/>
      <c r="AF25" s="26" t="n"/>
      <c r="AG25" s="27">
        <f>IF($A25="","",COUNTIF(B25:AF25,"P"))</f>
        <v/>
      </c>
      <c r="AH25" s="27">
        <f>IF($A25="","",COUNTIF(B25:AF25,"F"))</f>
        <v/>
      </c>
      <c r="AI25" s="27">
        <f>IF($A25="","",COUNTIF(B25:AF25,"J"))</f>
        <v/>
      </c>
      <c r="AJ25" s="28">
        <f>IF($A25="","",IF(AG25+AH25+AI25=0,"",AG25/(AG25+AH25+AI25)))</f>
        <v/>
      </c>
    </row>
    <row r="26">
      <c r="A26" s="25">
        <f>IF(Alunos!A24="","",Alunos!A24)</f>
        <v/>
      </c>
      <c r="B26" s="26" t="n"/>
      <c r="C26" s="26" t="n"/>
      <c r="D26" s="26" t="n"/>
      <c r="E26" s="26" t="n"/>
      <c r="F26" s="26" t="n"/>
      <c r="G26" s="26" t="n"/>
      <c r="H26" s="26" t="n"/>
      <c r="I26" s="26" t="n"/>
      <c r="J26" s="26" t="n"/>
      <c r="K26" s="26" t="n"/>
      <c r="L26" s="26" t="n"/>
      <c r="M26" s="26" t="n"/>
      <c r="N26" s="26" t="n"/>
      <c r="O26" s="26" t="n"/>
      <c r="P26" s="26" t="n"/>
      <c r="Q26" s="26" t="n"/>
      <c r="R26" s="26" t="n"/>
      <c r="S26" s="26" t="n"/>
      <c r="T26" s="26" t="n"/>
      <c r="U26" s="26" t="n"/>
      <c r="V26" s="26" t="n"/>
      <c r="W26" s="26" t="n"/>
      <c r="X26" s="26" t="n"/>
      <c r="Y26" s="26" t="n"/>
      <c r="Z26" s="26" t="n"/>
      <c r="AA26" s="26" t="n"/>
      <c r="AB26" s="26" t="n"/>
      <c r="AC26" s="26" t="n"/>
      <c r="AD26" s="26" t="n"/>
      <c r="AE26" s="26" t="n"/>
      <c r="AF26" s="26" t="n"/>
      <c r="AG26" s="27">
        <f>IF($A26="","",COUNTIF(B26:AF26,"P"))</f>
        <v/>
      </c>
      <c r="AH26" s="27">
        <f>IF($A26="","",COUNTIF(B26:AF26,"F"))</f>
        <v/>
      </c>
      <c r="AI26" s="27">
        <f>IF($A26="","",COUNTIF(B26:AF26,"J"))</f>
        <v/>
      </c>
      <c r="AJ26" s="28">
        <f>IF($A26="","",IF(AG26+AH26+AI26=0,"",AG26/(AG26+AH26+AI26)))</f>
        <v/>
      </c>
    </row>
    <row r="27">
      <c r="A27" s="25">
        <f>IF(Alunos!A25="","",Alunos!A25)</f>
        <v/>
      </c>
      <c r="B27" s="26" t="n"/>
      <c r="C27" s="26" t="n"/>
      <c r="D27" s="26" t="n"/>
      <c r="E27" s="26" t="n"/>
      <c r="F27" s="26" t="n"/>
      <c r="G27" s="26" t="n"/>
      <c r="H27" s="26" t="n"/>
      <c r="I27" s="26" t="n"/>
      <c r="J27" s="26" t="n"/>
      <c r="K27" s="26" t="n"/>
      <c r="L27" s="26" t="n"/>
      <c r="M27" s="26" t="n"/>
      <c r="N27" s="26" t="n"/>
      <c r="O27" s="26" t="n"/>
      <c r="P27" s="26" t="n"/>
      <c r="Q27" s="26" t="n"/>
      <c r="R27" s="26" t="n"/>
      <c r="S27" s="26" t="n"/>
      <c r="T27" s="26" t="n"/>
      <c r="U27" s="26" t="n"/>
      <c r="V27" s="26" t="n"/>
      <c r="W27" s="26" t="n"/>
      <c r="X27" s="26" t="n"/>
      <c r="Y27" s="26" t="n"/>
      <c r="Z27" s="26" t="n"/>
      <c r="AA27" s="26" t="n"/>
      <c r="AB27" s="26" t="n"/>
      <c r="AC27" s="26" t="n"/>
      <c r="AD27" s="26" t="n"/>
      <c r="AE27" s="26" t="n"/>
      <c r="AF27" s="26" t="n"/>
      <c r="AG27" s="27">
        <f>IF($A27="","",COUNTIF(B27:AF27,"P"))</f>
        <v/>
      </c>
      <c r="AH27" s="27">
        <f>IF($A27="","",COUNTIF(B27:AF27,"F"))</f>
        <v/>
      </c>
      <c r="AI27" s="27">
        <f>IF($A27="","",COUNTIF(B27:AF27,"J"))</f>
        <v/>
      </c>
      <c r="AJ27" s="28">
        <f>IF($A27="","",IF(AG27+AH27+AI27=0,"",AG27/(AG27+AH27+AI27)))</f>
        <v/>
      </c>
    </row>
    <row r="28">
      <c r="A28" s="25">
        <f>IF(Alunos!A26="","",Alunos!A26)</f>
        <v/>
      </c>
      <c r="B28" s="26" t="n"/>
      <c r="C28" s="26" t="n"/>
      <c r="D28" s="26" t="n"/>
      <c r="E28" s="26" t="n"/>
      <c r="F28" s="26" t="n"/>
      <c r="G28" s="26" t="n"/>
      <c r="H28" s="26" t="n"/>
      <c r="I28" s="26" t="n"/>
      <c r="J28" s="26" t="n"/>
      <c r="K28" s="26" t="n"/>
      <c r="L28" s="26" t="n"/>
      <c r="M28" s="26" t="n"/>
      <c r="N28" s="26" t="n"/>
      <c r="O28" s="26" t="n"/>
      <c r="P28" s="26" t="n"/>
      <c r="Q28" s="26" t="n"/>
      <c r="R28" s="26" t="n"/>
      <c r="S28" s="26" t="n"/>
      <c r="T28" s="26" t="n"/>
      <c r="U28" s="26" t="n"/>
      <c r="V28" s="26" t="n"/>
      <c r="W28" s="26" t="n"/>
      <c r="X28" s="26" t="n"/>
      <c r="Y28" s="26" t="n"/>
      <c r="Z28" s="26" t="n"/>
      <c r="AA28" s="26" t="n"/>
      <c r="AB28" s="26" t="n"/>
      <c r="AC28" s="26" t="n"/>
      <c r="AD28" s="26" t="n"/>
      <c r="AE28" s="26" t="n"/>
      <c r="AF28" s="26" t="n"/>
      <c r="AG28" s="27">
        <f>IF($A28="","",COUNTIF(B28:AF28,"P"))</f>
        <v/>
      </c>
      <c r="AH28" s="27">
        <f>IF($A28="","",COUNTIF(B28:AF28,"F"))</f>
        <v/>
      </c>
      <c r="AI28" s="27">
        <f>IF($A28="","",COUNTIF(B28:AF28,"J"))</f>
        <v/>
      </c>
      <c r="AJ28" s="28">
        <f>IF($A28="","",IF(AG28+AH28+AI28=0,"",AG28/(AG28+AH28+AI28)))</f>
        <v/>
      </c>
    </row>
    <row r="29">
      <c r="A29" s="25">
        <f>IF(Alunos!A27="","",Alunos!A27)</f>
        <v/>
      </c>
      <c r="B29" s="26" t="n"/>
      <c r="C29" s="26" t="n"/>
      <c r="D29" s="26" t="n"/>
      <c r="E29" s="26" t="n"/>
      <c r="F29" s="26" t="n"/>
      <c r="G29" s="26" t="n"/>
      <c r="H29" s="26" t="n"/>
      <c r="I29" s="26" t="n"/>
      <c r="J29" s="26" t="n"/>
      <c r="K29" s="26" t="n"/>
      <c r="L29" s="26" t="n"/>
      <c r="M29" s="26" t="n"/>
      <c r="N29" s="26" t="n"/>
      <c r="O29" s="26" t="n"/>
      <c r="P29" s="26" t="n"/>
      <c r="Q29" s="26" t="n"/>
      <c r="R29" s="26" t="n"/>
      <c r="S29" s="26" t="n"/>
      <c r="T29" s="26" t="n"/>
      <c r="U29" s="26" t="n"/>
      <c r="V29" s="26" t="n"/>
      <c r="W29" s="26" t="n"/>
      <c r="X29" s="26" t="n"/>
      <c r="Y29" s="26" t="n"/>
      <c r="Z29" s="26" t="n"/>
      <c r="AA29" s="26" t="n"/>
      <c r="AB29" s="26" t="n"/>
      <c r="AC29" s="26" t="n"/>
      <c r="AD29" s="26" t="n"/>
      <c r="AE29" s="26" t="n"/>
      <c r="AF29" s="26" t="n"/>
      <c r="AG29" s="27">
        <f>IF($A29="","",COUNTIF(B29:AF29,"P"))</f>
        <v/>
      </c>
      <c r="AH29" s="27">
        <f>IF($A29="","",COUNTIF(B29:AF29,"F"))</f>
        <v/>
      </c>
      <c r="AI29" s="27">
        <f>IF($A29="","",COUNTIF(B29:AF29,"J"))</f>
        <v/>
      </c>
      <c r="AJ29" s="28">
        <f>IF($A29="","",IF(AG29+AH29+AI29=0,"",AG29/(AG29+AH29+AI29)))</f>
        <v/>
      </c>
    </row>
    <row r="30">
      <c r="A30" s="25">
        <f>IF(Alunos!A28="","",Alunos!A28)</f>
        <v/>
      </c>
      <c r="B30" s="26" t="n"/>
      <c r="C30" s="26" t="n"/>
      <c r="D30" s="26" t="n"/>
      <c r="E30" s="26" t="n"/>
      <c r="F30" s="26" t="n"/>
      <c r="G30" s="26" t="n"/>
      <c r="H30" s="26" t="n"/>
      <c r="I30" s="26" t="n"/>
      <c r="J30" s="26" t="n"/>
      <c r="K30" s="26" t="n"/>
      <c r="L30" s="26" t="n"/>
      <c r="M30" s="26" t="n"/>
      <c r="N30" s="26" t="n"/>
      <c r="O30" s="26" t="n"/>
      <c r="P30" s="26" t="n"/>
      <c r="Q30" s="26" t="n"/>
      <c r="R30" s="26" t="n"/>
      <c r="S30" s="26" t="n"/>
      <c r="T30" s="26" t="n"/>
      <c r="U30" s="26" t="n"/>
      <c r="V30" s="26" t="n"/>
      <c r="W30" s="26" t="n"/>
      <c r="X30" s="26" t="n"/>
      <c r="Y30" s="26" t="n"/>
      <c r="Z30" s="26" t="n"/>
      <c r="AA30" s="26" t="n"/>
      <c r="AB30" s="26" t="n"/>
      <c r="AC30" s="26" t="n"/>
      <c r="AD30" s="26" t="n"/>
      <c r="AE30" s="26" t="n"/>
      <c r="AF30" s="26" t="n"/>
      <c r="AG30" s="27">
        <f>IF($A30="","",COUNTIF(B30:AF30,"P"))</f>
        <v/>
      </c>
      <c r="AH30" s="27">
        <f>IF($A30="","",COUNTIF(B30:AF30,"F"))</f>
        <v/>
      </c>
      <c r="AI30" s="27">
        <f>IF($A30="","",COUNTIF(B30:AF30,"J"))</f>
        <v/>
      </c>
      <c r="AJ30" s="28">
        <f>IF($A30="","",IF(AG30+AH30+AI30=0,"",AG30/(AG30+AH30+AI30)))</f>
        <v/>
      </c>
    </row>
    <row r="31">
      <c r="A31" s="25">
        <f>IF(Alunos!A29="","",Alunos!A29)</f>
        <v/>
      </c>
      <c r="B31" s="26" t="n"/>
      <c r="C31" s="26" t="n"/>
      <c r="D31" s="26" t="n"/>
      <c r="E31" s="26" t="n"/>
      <c r="F31" s="26" t="n"/>
      <c r="G31" s="26" t="n"/>
      <c r="H31" s="26" t="n"/>
      <c r="I31" s="26" t="n"/>
      <c r="J31" s="26" t="n"/>
      <c r="K31" s="26" t="n"/>
      <c r="L31" s="26" t="n"/>
      <c r="M31" s="26" t="n"/>
      <c r="N31" s="26" t="n"/>
      <c r="O31" s="26" t="n"/>
      <c r="P31" s="26" t="n"/>
      <c r="Q31" s="26" t="n"/>
      <c r="R31" s="26" t="n"/>
      <c r="S31" s="26" t="n"/>
      <c r="T31" s="26" t="n"/>
      <c r="U31" s="26" t="n"/>
      <c r="V31" s="26" t="n"/>
      <c r="W31" s="26" t="n"/>
      <c r="X31" s="26" t="n"/>
      <c r="Y31" s="26" t="n"/>
      <c r="Z31" s="26" t="n"/>
      <c r="AA31" s="26" t="n"/>
      <c r="AB31" s="26" t="n"/>
      <c r="AC31" s="26" t="n"/>
      <c r="AD31" s="26" t="n"/>
      <c r="AE31" s="26" t="n"/>
      <c r="AF31" s="26" t="n"/>
      <c r="AG31" s="27">
        <f>IF($A31="","",COUNTIF(B31:AF31,"P"))</f>
        <v/>
      </c>
      <c r="AH31" s="27">
        <f>IF($A31="","",COUNTIF(B31:AF31,"F"))</f>
        <v/>
      </c>
      <c r="AI31" s="27">
        <f>IF($A31="","",COUNTIF(B31:AF31,"J"))</f>
        <v/>
      </c>
      <c r="AJ31" s="28">
        <f>IF($A31="","",IF(AG31+AH31+AI31=0,"",AG31/(AG31+AH31+AI31)))</f>
        <v/>
      </c>
    </row>
    <row r="32">
      <c r="A32" s="25">
        <f>IF(Alunos!A30="","",Alunos!A30)</f>
        <v/>
      </c>
      <c r="B32" s="26" t="n"/>
      <c r="C32" s="26" t="n"/>
      <c r="D32" s="26" t="n"/>
      <c r="E32" s="26" t="n"/>
      <c r="F32" s="26" t="n"/>
      <c r="G32" s="26" t="n"/>
      <c r="H32" s="26" t="n"/>
      <c r="I32" s="26" t="n"/>
      <c r="J32" s="26" t="n"/>
      <c r="K32" s="26" t="n"/>
      <c r="L32" s="26" t="n"/>
      <c r="M32" s="26" t="n"/>
      <c r="N32" s="26" t="n"/>
      <c r="O32" s="26" t="n"/>
      <c r="P32" s="26" t="n"/>
      <c r="Q32" s="26" t="n"/>
      <c r="R32" s="26" t="n"/>
      <c r="S32" s="26" t="n"/>
      <c r="T32" s="26" t="n"/>
      <c r="U32" s="26" t="n"/>
      <c r="V32" s="26" t="n"/>
      <c r="W32" s="26" t="n"/>
      <c r="X32" s="26" t="n"/>
      <c r="Y32" s="26" t="n"/>
      <c r="Z32" s="26" t="n"/>
      <c r="AA32" s="26" t="n"/>
      <c r="AB32" s="26" t="n"/>
      <c r="AC32" s="26" t="n"/>
      <c r="AD32" s="26" t="n"/>
      <c r="AE32" s="26" t="n"/>
      <c r="AF32" s="26" t="n"/>
      <c r="AG32" s="27">
        <f>IF($A32="","",COUNTIF(B32:AF32,"P"))</f>
        <v/>
      </c>
      <c r="AH32" s="27">
        <f>IF($A32="","",COUNTIF(B32:AF32,"F"))</f>
        <v/>
      </c>
      <c r="AI32" s="27">
        <f>IF($A32="","",COUNTIF(B32:AF32,"J"))</f>
        <v/>
      </c>
      <c r="AJ32" s="28">
        <f>IF($A32="","",IF(AG32+AH32+AI32=0,"",AG32/(AG32+AH32+AI32)))</f>
        <v/>
      </c>
    </row>
    <row r="33">
      <c r="A33" s="25">
        <f>IF(Alunos!A31="","",Alunos!A31)</f>
        <v/>
      </c>
      <c r="B33" s="26" t="n"/>
      <c r="C33" s="26" t="n"/>
      <c r="D33" s="26" t="n"/>
      <c r="E33" s="26" t="n"/>
      <c r="F33" s="26" t="n"/>
      <c r="G33" s="26" t="n"/>
      <c r="H33" s="26" t="n"/>
      <c r="I33" s="26" t="n"/>
      <c r="J33" s="26" t="n"/>
      <c r="K33" s="26" t="n"/>
      <c r="L33" s="26" t="n"/>
      <c r="M33" s="26" t="n"/>
      <c r="N33" s="26" t="n"/>
      <c r="O33" s="26" t="n"/>
      <c r="P33" s="26" t="n"/>
      <c r="Q33" s="26" t="n"/>
      <c r="R33" s="26" t="n"/>
      <c r="S33" s="26" t="n"/>
      <c r="T33" s="26" t="n"/>
      <c r="U33" s="26" t="n"/>
      <c r="V33" s="26" t="n"/>
      <c r="W33" s="26" t="n"/>
      <c r="X33" s="26" t="n"/>
      <c r="Y33" s="26" t="n"/>
      <c r="Z33" s="26" t="n"/>
      <c r="AA33" s="26" t="n"/>
      <c r="AB33" s="26" t="n"/>
      <c r="AC33" s="26" t="n"/>
      <c r="AD33" s="26" t="n"/>
      <c r="AE33" s="26" t="n"/>
      <c r="AF33" s="26" t="n"/>
      <c r="AG33" s="27">
        <f>IF($A33="","",COUNTIF(B33:AF33,"P"))</f>
        <v/>
      </c>
      <c r="AH33" s="27">
        <f>IF($A33="","",COUNTIF(B33:AF33,"F"))</f>
        <v/>
      </c>
      <c r="AI33" s="27">
        <f>IF($A33="","",COUNTIF(B33:AF33,"J"))</f>
        <v/>
      </c>
      <c r="AJ33" s="28">
        <f>IF($A33="","",IF(AG33+AH33+AI33=0,"",AG33/(AG33+AH33+AI33)))</f>
        <v/>
      </c>
    </row>
    <row r="34">
      <c r="A34" s="25">
        <f>IF(Alunos!A32="","",Alunos!A32)</f>
        <v/>
      </c>
      <c r="B34" s="26" t="n"/>
      <c r="C34" s="26" t="n"/>
      <c r="D34" s="26" t="n"/>
      <c r="E34" s="26" t="n"/>
      <c r="F34" s="26" t="n"/>
      <c r="G34" s="26" t="n"/>
      <c r="H34" s="26" t="n"/>
      <c r="I34" s="26" t="n"/>
      <c r="J34" s="26" t="n"/>
      <c r="K34" s="26" t="n"/>
      <c r="L34" s="26" t="n"/>
      <c r="M34" s="26" t="n"/>
      <c r="N34" s="26" t="n"/>
      <c r="O34" s="26" t="n"/>
      <c r="P34" s="26" t="n"/>
      <c r="Q34" s="26" t="n"/>
      <c r="R34" s="26" t="n"/>
      <c r="S34" s="26" t="n"/>
      <c r="T34" s="26" t="n"/>
      <c r="U34" s="26" t="n"/>
      <c r="V34" s="26" t="n"/>
      <c r="W34" s="26" t="n"/>
      <c r="X34" s="26" t="n"/>
      <c r="Y34" s="26" t="n"/>
      <c r="Z34" s="26" t="n"/>
      <c r="AA34" s="26" t="n"/>
      <c r="AB34" s="26" t="n"/>
      <c r="AC34" s="26" t="n"/>
      <c r="AD34" s="26" t="n"/>
      <c r="AE34" s="26" t="n"/>
      <c r="AF34" s="26" t="n"/>
      <c r="AG34" s="27">
        <f>IF($A34="","",COUNTIF(B34:AF34,"P"))</f>
        <v/>
      </c>
      <c r="AH34" s="27">
        <f>IF($A34="","",COUNTIF(B34:AF34,"F"))</f>
        <v/>
      </c>
      <c r="AI34" s="27">
        <f>IF($A34="","",COUNTIF(B34:AF34,"J"))</f>
        <v/>
      </c>
      <c r="AJ34" s="28">
        <f>IF($A34="","",IF(AG34+AH34+AI34=0,"",AG34/(AG34+AH34+AI34)))</f>
        <v/>
      </c>
    </row>
    <row r="35">
      <c r="A35" s="25">
        <f>IF(Alunos!A33="","",Alunos!A33)</f>
        <v/>
      </c>
      <c r="B35" s="26" t="n"/>
      <c r="C35" s="26" t="n"/>
      <c r="D35" s="26" t="n"/>
      <c r="E35" s="26" t="n"/>
      <c r="F35" s="26" t="n"/>
      <c r="G35" s="26" t="n"/>
      <c r="H35" s="26" t="n"/>
      <c r="I35" s="26" t="n"/>
      <c r="J35" s="26" t="n"/>
      <c r="K35" s="26" t="n"/>
      <c r="L35" s="26" t="n"/>
      <c r="M35" s="26" t="n"/>
      <c r="N35" s="26" t="n"/>
      <c r="O35" s="26" t="n"/>
      <c r="P35" s="26" t="n"/>
      <c r="Q35" s="26" t="n"/>
      <c r="R35" s="26" t="n"/>
      <c r="S35" s="26" t="n"/>
      <c r="T35" s="26" t="n"/>
      <c r="U35" s="26" t="n"/>
      <c r="V35" s="26" t="n"/>
      <c r="W35" s="26" t="n"/>
      <c r="X35" s="26" t="n"/>
      <c r="Y35" s="26" t="n"/>
      <c r="Z35" s="26" t="n"/>
      <c r="AA35" s="26" t="n"/>
      <c r="AB35" s="26" t="n"/>
      <c r="AC35" s="26" t="n"/>
      <c r="AD35" s="26" t="n"/>
      <c r="AE35" s="26" t="n"/>
      <c r="AF35" s="26" t="n"/>
      <c r="AG35" s="27">
        <f>IF($A35="","",COUNTIF(B35:AF35,"P"))</f>
        <v/>
      </c>
      <c r="AH35" s="27">
        <f>IF($A35="","",COUNTIF(B35:AF35,"F"))</f>
        <v/>
      </c>
      <c r="AI35" s="27">
        <f>IF($A35="","",COUNTIF(B35:AF35,"J"))</f>
        <v/>
      </c>
      <c r="AJ35" s="28">
        <f>IF($A35="","",IF(AG35+AH35+AI35=0,"",AG35/(AG35+AH35+AI35)))</f>
        <v/>
      </c>
    </row>
  </sheetData>
  <mergeCells count="2">
    <mergeCell ref="G2:H2"/>
    <mergeCell ref="B2:E2"/>
  </mergeCells>
  <conditionalFormatting sqref="B6:AF35">
    <cfRule type="expression" priority="1" dxfId="2" stopIfTrue="1">
      <formula>B$4=""</formula>
    </cfRule>
    <cfRule type="expression" priority="2" dxfId="3">
      <formula>B6="P"</formula>
    </cfRule>
    <cfRule type="expression" priority="3" dxfId="4">
      <formula>B6="F"</formula>
    </cfRule>
    <cfRule type="expression" priority="4" dxfId="5">
      <formula>B6="J"</formula>
    </cfRule>
  </conditionalFormatting>
  <conditionalFormatting sqref="AJ6:AJ35">
    <cfRule type="expression" priority="5" dxfId="4">
      <formula>AND(ISNUMBER(AJ6),AJ6&lt;0.75)</formula>
    </cfRule>
    <cfRule type="expression" priority="6" dxfId="3">
      <formula>AND(ISNUMBER(AJ6),AJ6&gt;=0.75)</formula>
    </cfRule>
  </conditionalFormatting>
  <dataValidations count="3">
    <dataValidation sqref="B2" showDropDown="0" showInputMessage="0" showErrorMessage="1" allowBlank="1" errorTitle="Mês" error="Escolha o mês na lista." type="list" errorStyle="stop">
      <formula1>Listas!$A$2:$A$13</formula1>
    </dataValidation>
    <dataValidation sqref="G2" showDropDown="0" showInputMessage="0" showErrorMessage="1" allowBlank="0" errorTitle="Ano" error="Digite um ano com 4 números. Exemplo: 2026." type="whole" operator="between">
      <formula1>2000</formula1>
      <formula2>2100</formula2>
    </dataValidation>
    <dataValidation sqref="B6:AF35" showDropDown="0" showInputMessage="0" showErrorMessage="1" allowBlank="1" errorTitle="Chamada" error="Use P (presente), F (falta) ou J (justificada)." type="list" errorStyle="stop">
      <formula1>"P,F,J"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009739"/>
    <outlinePr summaryBelow="1" summaryRight="1"/>
    <pageSetUpPr/>
  </sheetPr>
  <dimension ref="A1:Q3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8.5" customWidth="1" min="3" max="3"/>
    <col width="8.5" customWidth="1" min="4" max="4"/>
    <col width="8.5" customWidth="1" min="5" max="5"/>
    <col width="8.5" customWidth="1" min="6" max="6"/>
    <col width="8.5" customWidth="1" min="7" max="7"/>
    <col width="8.5" customWidth="1" min="8" max="8"/>
    <col width="8.5" customWidth="1" min="9" max="9"/>
    <col width="8.5" customWidth="1" min="10" max="10"/>
    <col width="8.5" customWidth="1" min="11" max="11"/>
    <col width="8.5" customWidth="1" min="12" max="12"/>
    <col width="8.5" customWidth="1" min="13" max="13"/>
    <col width="8.5" customWidth="1" min="14" max="14"/>
    <col width="15" customWidth="1" min="15" max="15"/>
    <col width="15" customWidth="1" min="16" max="16"/>
  </cols>
  <sheetData>
    <row r="1" ht="30" customHeight="1">
      <c r="A1" s="9" t="inlineStr">
        <is>
          <t>Mensalidades do ano</t>
        </is>
      </c>
      <c r="B1" s="10" t="n"/>
      <c r="C1" s="10" t="n"/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</row>
    <row r="2">
      <c r="A2" s="11" t="inlineStr">
        <is>
          <t>Para cada mês, escolha Pago ou Aberto. Deixe vazio o mês em que o aluno ainda não entrou.</t>
        </is>
      </c>
      <c r="B2" s="10" t="n"/>
      <c r="C2" s="10" t="n"/>
      <c r="D2" s="10" t="n"/>
      <c r="E2" s="10" t="n"/>
      <c r="F2" s="10" t="n"/>
      <c r="G2" s="10" t="n"/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</row>
    <row r="4" ht="30" customHeight="1">
      <c r="A4" s="12" t="inlineStr">
        <is>
          <t>Aluno</t>
        </is>
      </c>
      <c r="B4" s="12" t="inlineStr">
        <is>
          <t>Valor (R$)</t>
        </is>
      </c>
      <c r="C4" s="12" t="inlineStr">
        <is>
          <t>Jan</t>
        </is>
      </c>
      <c r="D4" s="12" t="inlineStr">
        <is>
          <t>Fev</t>
        </is>
      </c>
      <c r="E4" s="12" t="inlineStr">
        <is>
          <t>Mar</t>
        </is>
      </c>
      <c r="F4" s="12" t="inlineStr">
        <is>
          <t>Abr</t>
        </is>
      </c>
      <c r="G4" s="12" t="inlineStr">
        <is>
          <t>Mai</t>
        </is>
      </c>
      <c r="H4" s="12" t="inlineStr">
        <is>
          <t>Jun</t>
        </is>
      </c>
      <c r="I4" s="12" t="inlineStr">
        <is>
          <t>Jul</t>
        </is>
      </c>
      <c r="J4" s="12" t="inlineStr">
        <is>
          <t>Ago</t>
        </is>
      </c>
      <c r="K4" s="12" t="inlineStr">
        <is>
          <t>Set</t>
        </is>
      </c>
      <c r="L4" s="12" t="inlineStr">
        <is>
          <t>Out</t>
        </is>
      </c>
      <c r="M4" s="12" t="inlineStr">
        <is>
          <t>Nov</t>
        </is>
      </c>
      <c r="N4" s="12" t="inlineStr">
        <is>
          <t>Dez</t>
        </is>
      </c>
      <c r="O4" s="24" t="inlineStr">
        <is>
          <t>Recebido (R$)</t>
        </is>
      </c>
      <c r="P4" s="24" t="inlineStr">
        <is>
          <t>Em aberto (R$)</t>
        </is>
      </c>
    </row>
    <row r="5">
      <c r="A5" s="25">
        <f>IF(Alunos!A4="","",Alunos!A4)</f>
        <v/>
      </c>
      <c r="B5" s="29">
        <f>IF(ISNUMBER(Alunos!H4),Alunos!H4,0)</f>
        <v/>
      </c>
      <c r="C5" s="26" t="n"/>
      <c r="D5" s="26" t="n"/>
      <c r="E5" s="26" t="n"/>
      <c r="F5" s="26" t="n"/>
      <c r="G5" s="26" t="n"/>
      <c r="H5" s="26" t="n"/>
      <c r="I5" s="26" t="n"/>
      <c r="J5" s="26" t="n"/>
      <c r="K5" s="26" t="n"/>
      <c r="L5" s="26" t="n"/>
      <c r="M5" s="26" t="n"/>
      <c r="N5" s="26" t="n"/>
      <c r="O5" s="29">
        <f>COUNTIF(C5:N5,"Pago")*B5</f>
        <v/>
      </c>
      <c r="P5" s="29">
        <f>COUNTIF(C5:N5,"Aberto")*B5</f>
        <v/>
      </c>
    </row>
    <row r="6">
      <c r="A6" s="25">
        <f>IF(Alunos!A5="","",Alunos!A5)</f>
        <v/>
      </c>
      <c r="B6" s="29">
        <f>IF(ISNUMBER(Alunos!H5),Alunos!H5,0)</f>
        <v/>
      </c>
      <c r="C6" s="26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9">
        <f>COUNTIF(C6:N6,"Pago")*B6</f>
        <v/>
      </c>
      <c r="P6" s="29">
        <f>COUNTIF(C6:N6,"Aberto")*B6</f>
        <v/>
      </c>
    </row>
    <row r="7">
      <c r="A7" s="25">
        <f>IF(Alunos!A6="","",Alunos!A6)</f>
        <v/>
      </c>
      <c r="B7" s="29">
        <f>IF(ISNUMBER(Alunos!H6),Alunos!H6,0)</f>
        <v/>
      </c>
      <c r="C7" s="26" t="n"/>
      <c r="D7" s="26" t="n"/>
      <c r="E7" s="26" t="n"/>
      <c r="F7" s="26" t="n"/>
      <c r="G7" s="26" t="n"/>
      <c r="H7" s="26" t="n"/>
      <c r="I7" s="26" t="n"/>
      <c r="J7" s="26" t="n"/>
      <c r="K7" s="26" t="n"/>
      <c r="L7" s="26" t="n"/>
      <c r="M7" s="26" t="n"/>
      <c r="N7" s="26" t="n"/>
      <c r="O7" s="29">
        <f>COUNTIF(C7:N7,"Pago")*B7</f>
        <v/>
      </c>
      <c r="P7" s="29">
        <f>COUNTIF(C7:N7,"Aberto")*B7</f>
        <v/>
      </c>
    </row>
    <row r="8">
      <c r="A8" s="25">
        <f>IF(Alunos!A7="","",Alunos!A7)</f>
        <v/>
      </c>
      <c r="B8" s="29">
        <f>IF(ISNUMBER(Alunos!H7),Alunos!H7,0)</f>
        <v/>
      </c>
      <c r="C8" s="26" t="n"/>
      <c r="D8" s="26" t="n"/>
      <c r="E8" s="26" t="n"/>
      <c r="F8" s="26" t="n"/>
      <c r="G8" s="26" t="n"/>
      <c r="H8" s="26" t="n"/>
      <c r="I8" s="26" t="n"/>
      <c r="J8" s="26" t="n"/>
      <c r="K8" s="26" t="n"/>
      <c r="L8" s="26" t="n"/>
      <c r="M8" s="26" t="n"/>
      <c r="N8" s="26" t="n"/>
      <c r="O8" s="29">
        <f>COUNTIF(C8:N8,"Pago")*B8</f>
        <v/>
      </c>
      <c r="P8" s="29">
        <f>COUNTIF(C8:N8,"Aberto")*B8</f>
        <v/>
      </c>
    </row>
    <row r="9">
      <c r="A9" s="25">
        <f>IF(Alunos!A8="","",Alunos!A8)</f>
        <v/>
      </c>
      <c r="B9" s="29">
        <f>IF(ISNUMBER(Alunos!H8),Alunos!H8,0)</f>
        <v/>
      </c>
      <c r="C9" s="26" t="n"/>
      <c r="D9" s="26" t="n"/>
      <c r="E9" s="26" t="n"/>
      <c r="F9" s="26" t="n"/>
      <c r="G9" s="26" t="n"/>
      <c r="H9" s="26" t="n"/>
      <c r="I9" s="26" t="n"/>
      <c r="J9" s="26" t="n"/>
      <c r="K9" s="26" t="n"/>
      <c r="L9" s="26" t="n"/>
      <c r="M9" s="26" t="n"/>
      <c r="N9" s="26" t="n"/>
      <c r="O9" s="29">
        <f>COUNTIF(C9:N9,"Pago")*B9</f>
        <v/>
      </c>
      <c r="P9" s="29">
        <f>COUNTIF(C9:N9,"Aberto")*B9</f>
        <v/>
      </c>
    </row>
    <row r="10">
      <c r="A10" s="25">
        <f>IF(Alunos!A9="","",Alunos!A9)</f>
        <v/>
      </c>
      <c r="B10" s="29">
        <f>IF(ISNUMBER(Alunos!H9),Alunos!H9,0)</f>
        <v/>
      </c>
      <c r="C10" s="26" t="n"/>
      <c r="D10" s="26" t="n"/>
      <c r="E10" s="26" t="n"/>
      <c r="F10" s="26" t="n"/>
      <c r="G10" s="26" t="n"/>
      <c r="H10" s="26" t="n"/>
      <c r="I10" s="26" t="n"/>
      <c r="J10" s="26" t="n"/>
      <c r="K10" s="26" t="n"/>
      <c r="L10" s="26" t="n"/>
      <c r="M10" s="26" t="n"/>
      <c r="N10" s="26" t="n"/>
      <c r="O10" s="29">
        <f>COUNTIF(C10:N10,"Pago")*B10</f>
        <v/>
      </c>
      <c r="P10" s="29">
        <f>COUNTIF(C10:N10,"Aberto")*B10</f>
        <v/>
      </c>
    </row>
    <row r="11">
      <c r="A11" s="25">
        <f>IF(Alunos!A10="","",Alunos!A10)</f>
        <v/>
      </c>
      <c r="B11" s="29">
        <f>IF(ISNUMBER(Alunos!H10),Alunos!H10,0)</f>
        <v/>
      </c>
      <c r="C11" s="26" t="n"/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9">
        <f>COUNTIF(C11:N11,"Pago")*B11</f>
        <v/>
      </c>
      <c r="P11" s="29">
        <f>COUNTIF(C11:N11,"Aberto")*B11</f>
        <v/>
      </c>
    </row>
    <row r="12">
      <c r="A12" s="25">
        <f>IF(Alunos!A11="","",Alunos!A11)</f>
        <v/>
      </c>
      <c r="B12" s="29">
        <f>IF(ISNUMBER(Alunos!H11),Alunos!H11,0)</f>
        <v/>
      </c>
      <c r="C12" s="26" t="n"/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  <c r="N12" s="26" t="n"/>
      <c r="O12" s="29">
        <f>COUNTIF(C12:N12,"Pago")*B12</f>
        <v/>
      </c>
      <c r="P12" s="29">
        <f>COUNTIF(C12:N12,"Aberto")*B12</f>
        <v/>
      </c>
    </row>
    <row r="13">
      <c r="A13" s="25">
        <f>IF(Alunos!A12="","",Alunos!A12)</f>
        <v/>
      </c>
      <c r="B13" s="29">
        <f>IF(ISNUMBER(Alunos!H12),Alunos!H12,0)</f>
        <v/>
      </c>
      <c r="C13" s="26" t="n"/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  <c r="O13" s="29">
        <f>COUNTIF(C13:N13,"Pago")*B13</f>
        <v/>
      </c>
      <c r="P13" s="29">
        <f>COUNTIF(C13:N13,"Aberto")*B13</f>
        <v/>
      </c>
    </row>
    <row r="14">
      <c r="A14" s="25">
        <f>IF(Alunos!A13="","",Alunos!A13)</f>
        <v/>
      </c>
      <c r="B14" s="29">
        <f>IF(ISNUMBER(Alunos!H13),Alunos!H13,0)</f>
        <v/>
      </c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  <c r="O14" s="29">
        <f>COUNTIF(C14:N14,"Pago")*B14</f>
        <v/>
      </c>
      <c r="P14" s="29">
        <f>COUNTIF(C14:N14,"Aberto")*B14</f>
        <v/>
      </c>
    </row>
    <row r="15">
      <c r="A15" s="25">
        <f>IF(Alunos!A14="","",Alunos!A14)</f>
        <v/>
      </c>
      <c r="B15" s="29">
        <f>IF(ISNUMBER(Alunos!H14),Alunos!H14,0)</f>
        <v/>
      </c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  <c r="O15" s="29">
        <f>COUNTIF(C15:N15,"Pago")*B15</f>
        <v/>
      </c>
      <c r="P15" s="29">
        <f>COUNTIF(C15:N15,"Aberto")*B15</f>
        <v/>
      </c>
    </row>
    <row r="16">
      <c r="A16" s="25">
        <f>IF(Alunos!A15="","",Alunos!A15)</f>
        <v/>
      </c>
      <c r="B16" s="29">
        <f>IF(ISNUMBER(Alunos!H15),Alunos!H15,0)</f>
        <v/>
      </c>
      <c r="C16" s="26" t="n"/>
      <c r="D16" s="26" t="n"/>
      <c r="E16" s="26" t="n"/>
      <c r="F16" s="26" t="n"/>
      <c r="G16" s="26" t="n"/>
      <c r="H16" s="26" t="n"/>
      <c r="I16" s="26" t="n"/>
      <c r="J16" s="26" t="n"/>
      <c r="K16" s="26" t="n"/>
      <c r="L16" s="26" t="n"/>
      <c r="M16" s="26" t="n"/>
      <c r="N16" s="26" t="n"/>
      <c r="O16" s="29">
        <f>COUNTIF(C16:N16,"Pago")*B16</f>
        <v/>
      </c>
      <c r="P16" s="29">
        <f>COUNTIF(C16:N16,"Aberto")*B16</f>
        <v/>
      </c>
    </row>
    <row r="17">
      <c r="A17" s="25">
        <f>IF(Alunos!A16="","",Alunos!A16)</f>
        <v/>
      </c>
      <c r="B17" s="29">
        <f>IF(ISNUMBER(Alunos!H16),Alunos!H16,0)</f>
        <v/>
      </c>
      <c r="C17" s="26" t="n"/>
      <c r="D17" s="26" t="n"/>
      <c r="E17" s="26" t="n"/>
      <c r="F17" s="26" t="n"/>
      <c r="G17" s="26" t="n"/>
      <c r="H17" s="26" t="n"/>
      <c r="I17" s="26" t="n"/>
      <c r="J17" s="26" t="n"/>
      <c r="K17" s="26" t="n"/>
      <c r="L17" s="26" t="n"/>
      <c r="M17" s="26" t="n"/>
      <c r="N17" s="26" t="n"/>
      <c r="O17" s="29">
        <f>COUNTIF(C17:N17,"Pago")*B17</f>
        <v/>
      </c>
      <c r="P17" s="29">
        <f>COUNTIF(C17:N17,"Aberto")*B17</f>
        <v/>
      </c>
    </row>
    <row r="18">
      <c r="A18" s="25">
        <f>IF(Alunos!A17="","",Alunos!A17)</f>
        <v/>
      </c>
      <c r="B18" s="29">
        <f>IF(ISNUMBER(Alunos!H17),Alunos!H17,0)</f>
        <v/>
      </c>
      <c r="C18" s="26" t="n"/>
      <c r="D18" s="26" t="n"/>
      <c r="E18" s="26" t="n"/>
      <c r="F18" s="26" t="n"/>
      <c r="G18" s="26" t="n"/>
      <c r="H18" s="26" t="n"/>
      <c r="I18" s="26" t="n"/>
      <c r="J18" s="26" t="n"/>
      <c r="K18" s="26" t="n"/>
      <c r="L18" s="26" t="n"/>
      <c r="M18" s="26" t="n"/>
      <c r="N18" s="26" t="n"/>
      <c r="O18" s="29">
        <f>COUNTIF(C18:N18,"Pago")*B18</f>
        <v/>
      </c>
      <c r="P18" s="29">
        <f>COUNTIF(C18:N18,"Aberto")*B18</f>
        <v/>
      </c>
    </row>
    <row r="19">
      <c r="A19" s="25">
        <f>IF(Alunos!A18="","",Alunos!A18)</f>
        <v/>
      </c>
      <c r="B19" s="29">
        <f>IF(ISNUMBER(Alunos!H18),Alunos!H18,0)</f>
        <v/>
      </c>
      <c r="C19" s="26" t="n"/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9">
        <f>COUNTIF(C19:N19,"Pago")*B19</f>
        <v/>
      </c>
      <c r="P19" s="29">
        <f>COUNTIF(C19:N19,"Aberto")*B19</f>
        <v/>
      </c>
    </row>
    <row r="20">
      <c r="A20" s="25">
        <f>IF(Alunos!A19="","",Alunos!A19)</f>
        <v/>
      </c>
      <c r="B20" s="29">
        <f>IF(ISNUMBER(Alunos!H19),Alunos!H19,0)</f>
        <v/>
      </c>
      <c r="C20" s="26" t="n"/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9">
        <f>COUNTIF(C20:N20,"Pago")*B20</f>
        <v/>
      </c>
      <c r="P20" s="29">
        <f>COUNTIF(C20:N20,"Aberto")*B20</f>
        <v/>
      </c>
    </row>
    <row r="21">
      <c r="A21" s="25">
        <f>IF(Alunos!A20="","",Alunos!A20)</f>
        <v/>
      </c>
      <c r="B21" s="29">
        <f>IF(ISNUMBER(Alunos!H20),Alunos!H20,0)</f>
        <v/>
      </c>
      <c r="C21" s="26" t="n"/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  <c r="N21" s="26" t="n"/>
      <c r="O21" s="29">
        <f>COUNTIF(C21:N21,"Pago")*B21</f>
        <v/>
      </c>
      <c r="P21" s="29">
        <f>COUNTIF(C21:N21,"Aberto")*B21</f>
        <v/>
      </c>
    </row>
    <row r="22">
      <c r="A22" s="25">
        <f>IF(Alunos!A21="","",Alunos!A21)</f>
        <v/>
      </c>
      <c r="B22" s="29">
        <f>IF(ISNUMBER(Alunos!H21),Alunos!H21,0)</f>
        <v/>
      </c>
      <c r="C22" s="26" t="n"/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  <c r="N22" s="26" t="n"/>
      <c r="O22" s="29">
        <f>COUNTIF(C22:N22,"Pago")*B22</f>
        <v/>
      </c>
      <c r="P22" s="29">
        <f>COUNTIF(C22:N22,"Aberto")*B22</f>
        <v/>
      </c>
    </row>
    <row r="23">
      <c r="A23" s="25">
        <f>IF(Alunos!A22="","",Alunos!A22)</f>
        <v/>
      </c>
      <c r="B23" s="29">
        <f>IF(ISNUMBER(Alunos!H22),Alunos!H22,0)</f>
        <v/>
      </c>
      <c r="C23" s="26" t="n"/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9">
        <f>COUNTIF(C23:N23,"Pago")*B23</f>
        <v/>
      </c>
      <c r="P23" s="29">
        <f>COUNTIF(C23:N23,"Aberto")*B23</f>
        <v/>
      </c>
    </row>
    <row r="24">
      <c r="A24" s="25">
        <f>IF(Alunos!A23="","",Alunos!A23)</f>
        <v/>
      </c>
      <c r="B24" s="29">
        <f>IF(ISNUMBER(Alunos!H23),Alunos!H23,0)</f>
        <v/>
      </c>
      <c r="C24" s="26" t="n"/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9">
        <f>COUNTIF(C24:N24,"Pago")*B24</f>
        <v/>
      </c>
      <c r="P24" s="29">
        <f>COUNTIF(C24:N24,"Aberto")*B24</f>
        <v/>
      </c>
    </row>
    <row r="25">
      <c r="A25" s="25">
        <f>IF(Alunos!A24="","",Alunos!A24)</f>
        <v/>
      </c>
      <c r="B25" s="29">
        <f>IF(ISNUMBER(Alunos!H24),Alunos!H24,0)</f>
        <v/>
      </c>
      <c r="C25" s="26" t="n"/>
      <c r="D25" s="26" t="n"/>
      <c r="E25" s="26" t="n"/>
      <c r="F25" s="26" t="n"/>
      <c r="G25" s="26" t="n"/>
      <c r="H25" s="26" t="n"/>
      <c r="I25" s="26" t="n"/>
      <c r="J25" s="26" t="n"/>
      <c r="K25" s="26" t="n"/>
      <c r="L25" s="26" t="n"/>
      <c r="M25" s="26" t="n"/>
      <c r="N25" s="26" t="n"/>
      <c r="O25" s="29">
        <f>COUNTIF(C25:N25,"Pago")*B25</f>
        <v/>
      </c>
      <c r="P25" s="29">
        <f>COUNTIF(C25:N25,"Aberto")*B25</f>
        <v/>
      </c>
    </row>
    <row r="26">
      <c r="A26" s="25">
        <f>IF(Alunos!A25="","",Alunos!A25)</f>
        <v/>
      </c>
      <c r="B26" s="29">
        <f>IF(ISNUMBER(Alunos!H25),Alunos!H25,0)</f>
        <v/>
      </c>
      <c r="C26" s="26" t="n"/>
      <c r="D26" s="26" t="n"/>
      <c r="E26" s="26" t="n"/>
      <c r="F26" s="26" t="n"/>
      <c r="G26" s="26" t="n"/>
      <c r="H26" s="26" t="n"/>
      <c r="I26" s="26" t="n"/>
      <c r="J26" s="26" t="n"/>
      <c r="K26" s="26" t="n"/>
      <c r="L26" s="26" t="n"/>
      <c r="M26" s="26" t="n"/>
      <c r="N26" s="26" t="n"/>
      <c r="O26" s="29">
        <f>COUNTIF(C26:N26,"Pago")*B26</f>
        <v/>
      </c>
      <c r="P26" s="29">
        <f>COUNTIF(C26:N26,"Aberto")*B26</f>
        <v/>
      </c>
    </row>
    <row r="27">
      <c r="A27" s="25">
        <f>IF(Alunos!A26="","",Alunos!A26)</f>
        <v/>
      </c>
      <c r="B27" s="29">
        <f>IF(ISNUMBER(Alunos!H26),Alunos!H26,0)</f>
        <v/>
      </c>
      <c r="C27" s="26" t="n"/>
      <c r="D27" s="26" t="n"/>
      <c r="E27" s="26" t="n"/>
      <c r="F27" s="26" t="n"/>
      <c r="G27" s="26" t="n"/>
      <c r="H27" s="26" t="n"/>
      <c r="I27" s="26" t="n"/>
      <c r="J27" s="26" t="n"/>
      <c r="K27" s="26" t="n"/>
      <c r="L27" s="26" t="n"/>
      <c r="M27" s="26" t="n"/>
      <c r="N27" s="26" t="n"/>
      <c r="O27" s="29">
        <f>COUNTIF(C27:N27,"Pago")*B27</f>
        <v/>
      </c>
      <c r="P27" s="29">
        <f>COUNTIF(C27:N27,"Aberto")*B27</f>
        <v/>
      </c>
    </row>
    <row r="28">
      <c r="A28" s="25">
        <f>IF(Alunos!A27="","",Alunos!A27)</f>
        <v/>
      </c>
      <c r="B28" s="29">
        <f>IF(ISNUMBER(Alunos!H27),Alunos!H27,0)</f>
        <v/>
      </c>
      <c r="C28" s="26" t="n"/>
      <c r="D28" s="26" t="n"/>
      <c r="E28" s="26" t="n"/>
      <c r="F28" s="26" t="n"/>
      <c r="G28" s="26" t="n"/>
      <c r="H28" s="26" t="n"/>
      <c r="I28" s="26" t="n"/>
      <c r="J28" s="26" t="n"/>
      <c r="K28" s="26" t="n"/>
      <c r="L28" s="26" t="n"/>
      <c r="M28" s="26" t="n"/>
      <c r="N28" s="26" t="n"/>
      <c r="O28" s="29">
        <f>COUNTIF(C28:N28,"Pago")*B28</f>
        <v/>
      </c>
      <c r="P28" s="29">
        <f>COUNTIF(C28:N28,"Aberto")*B28</f>
        <v/>
      </c>
    </row>
    <row r="29">
      <c r="A29" s="25">
        <f>IF(Alunos!A28="","",Alunos!A28)</f>
        <v/>
      </c>
      <c r="B29" s="29">
        <f>IF(ISNUMBER(Alunos!H28),Alunos!H28,0)</f>
        <v/>
      </c>
      <c r="C29" s="26" t="n"/>
      <c r="D29" s="26" t="n"/>
      <c r="E29" s="26" t="n"/>
      <c r="F29" s="26" t="n"/>
      <c r="G29" s="26" t="n"/>
      <c r="H29" s="26" t="n"/>
      <c r="I29" s="26" t="n"/>
      <c r="J29" s="26" t="n"/>
      <c r="K29" s="26" t="n"/>
      <c r="L29" s="26" t="n"/>
      <c r="M29" s="26" t="n"/>
      <c r="N29" s="26" t="n"/>
      <c r="O29" s="29">
        <f>COUNTIF(C29:N29,"Pago")*B29</f>
        <v/>
      </c>
      <c r="P29" s="29">
        <f>COUNTIF(C29:N29,"Aberto")*B29</f>
        <v/>
      </c>
    </row>
    <row r="30">
      <c r="A30" s="25">
        <f>IF(Alunos!A29="","",Alunos!A29)</f>
        <v/>
      </c>
      <c r="B30" s="29">
        <f>IF(ISNUMBER(Alunos!H29),Alunos!H29,0)</f>
        <v/>
      </c>
      <c r="C30" s="26" t="n"/>
      <c r="D30" s="26" t="n"/>
      <c r="E30" s="26" t="n"/>
      <c r="F30" s="26" t="n"/>
      <c r="G30" s="26" t="n"/>
      <c r="H30" s="26" t="n"/>
      <c r="I30" s="26" t="n"/>
      <c r="J30" s="26" t="n"/>
      <c r="K30" s="26" t="n"/>
      <c r="L30" s="26" t="n"/>
      <c r="M30" s="26" t="n"/>
      <c r="N30" s="26" t="n"/>
      <c r="O30" s="29">
        <f>COUNTIF(C30:N30,"Pago")*B30</f>
        <v/>
      </c>
      <c r="P30" s="29">
        <f>COUNTIF(C30:N30,"Aberto")*B30</f>
        <v/>
      </c>
    </row>
    <row r="31">
      <c r="A31" s="25">
        <f>IF(Alunos!A30="","",Alunos!A30)</f>
        <v/>
      </c>
      <c r="B31" s="29">
        <f>IF(ISNUMBER(Alunos!H30),Alunos!H30,0)</f>
        <v/>
      </c>
      <c r="C31" s="26" t="n"/>
      <c r="D31" s="26" t="n"/>
      <c r="E31" s="26" t="n"/>
      <c r="F31" s="26" t="n"/>
      <c r="G31" s="26" t="n"/>
      <c r="H31" s="26" t="n"/>
      <c r="I31" s="26" t="n"/>
      <c r="J31" s="26" t="n"/>
      <c r="K31" s="26" t="n"/>
      <c r="L31" s="26" t="n"/>
      <c r="M31" s="26" t="n"/>
      <c r="N31" s="26" t="n"/>
      <c r="O31" s="29">
        <f>COUNTIF(C31:N31,"Pago")*B31</f>
        <v/>
      </c>
      <c r="P31" s="29">
        <f>COUNTIF(C31:N31,"Aberto")*B31</f>
        <v/>
      </c>
    </row>
    <row r="32">
      <c r="A32" s="25">
        <f>IF(Alunos!A31="","",Alunos!A31)</f>
        <v/>
      </c>
      <c r="B32" s="29">
        <f>IF(ISNUMBER(Alunos!H31),Alunos!H31,0)</f>
        <v/>
      </c>
      <c r="C32" s="26" t="n"/>
      <c r="D32" s="26" t="n"/>
      <c r="E32" s="26" t="n"/>
      <c r="F32" s="26" t="n"/>
      <c r="G32" s="26" t="n"/>
      <c r="H32" s="26" t="n"/>
      <c r="I32" s="26" t="n"/>
      <c r="J32" s="26" t="n"/>
      <c r="K32" s="26" t="n"/>
      <c r="L32" s="26" t="n"/>
      <c r="M32" s="26" t="n"/>
      <c r="N32" s="26" t="n"/>
      <c r="O32" s="29">
        <f>COUNTIF(C32:N32,"Pago")*B32</f>
        <v/>
      </c>
      <c r="P32" s="29">
        <f>COUNTIF(C32:N32,"Aberto")*B32</f>
        <v/>
      </c>
    </row>
    <row r="33">
      <c r="A33" s="25">
        <f>IF(Alunos!A32="","",Alunos!A32)</f>
        <v/>
      </c>
      <c r="B33" s="29">
        <f>IF(ISNUMBER(Alunos!H32),Alunos!H32,0)</f>
        <v/>
      </c>
      <c r="C33" s="26" t="n"/>
      <c r="D33" s="26" t="n"/>
      <c r="E33" s="26" t="n"/>
      <c r="F33" s="26" t="n"/>
      <c r="G33" s="26" t="n"/>
      <c r="H33" s="26" t="n"/>
      <c r="I33" s="26" t="n"/>
      <c r="J33" s="26" t="n"/>
      <c r="K33" s="26" t="n"/>
      <c r="L33" s="26" t="n"/>
      <c r="M33" s="26" t="n"/>
      <c r="N33" s="26" t="n"/>
      <c r="O33" s="29">
        <f>COUNTIF(C33:N33,"Pago")*B33</f>
        <v/>
      </c>
      <c r="P33" s="29">
        <f>COUNTIF(C33:N33,"Aberto")*B33</f>
        <v/>
      </c>
    </row>
    <row r="34">
      <c r="A34" s="25">
        <f>IF(Alunos!A33="","",Alunos!A33)</f>
        <v/>
      </c>
      <c r="B34" s="29">
        <f>IF(ISNUMBER(Alunos!H33),Alunos!H33,0)</f>
        <v/>
      </c>
      <c r="C34" s="26" t="n"/>
      <c r="D34" s="26" t="n"/>
      <c r="E34" s="26" t="n"/>
      <c r="F34" s="26" t="n"/>
      <c r="G34" s="26" t="n"/>
      <c r="H34" s="26" t="n"/>
      <c r="I34" s="26" t="n"/>
      <c r="J34" s="26" t="n"/>
      <c r="K34" s="26" t="n"/>
      <c r="L34" s="26" t="n"/>
      <c r="M34" s="26" t="n"/>
      <c r="N34" s="26" t="n"/>
      <c r="O34" s="29">
        <f>COUNTIF(C34:N34,"Pago")*B34</f>
        <v/>
      </c>
      <c r="P34" s="29">
        <f>COUNTIF(C34:N34,"Aberto")*B34</f>
        <v/>
      </c>
    </row>
    <row r="35">
      <c r="A35" s="23" t="inlineStr">
        <is>
          <t>Recebido no mês</t>
        </is>
      </c>
      <c r="B35" s="23" t="n"/>
      <c r="C35" s="30">
        <f>SUMPRODUCT((C5:C34="Pago")*$B5:$B34)</f>
        <v/>
      </c>
      <c r="D35" s="30">
        <f>SUMPRODUCT((D5:D34="Pago")*$B5:$B34)</f>
        <v/>
      </c>
      <c r="E35" s="30">
        <f>SUMPRODUCT((E5:E34="Pago")*$B5:$B34)</f>
        <v/>
      </c>
      <c r="F35" s="30">
        <f>SUMPRODUCT((F5:F34="Pago")*$B5:$B34)</f>
        <v/>
      </c>
      <c r="G35" s="30">
        <f>SUMPRODUCT((G5:G34="Pago")*$B5:$B34)</f>
        <v/>
      </c>
      <c r="H35" s="30">
        <f>SUMPRODUCT((H5:H34="Pago")*$B5:$B34)</f>
        <v/>
      </c>
      <c r="I35" s="30">
        <f>SUMPRODUCT((I5:I34="Pago")*$B5:$B34)</f>
        <v/>
      </c>
      <c r="J35" s="30">
        <f>SUMPRODUCT((J5:J34="Pago")*$B5:$B34)</f>
        <v/>
      </c>
      <c r="K35" s="30">
        <f>SUMPRODUCT((K5:K34="Pago")*$B5:$B34)</f>
        <v/>
      </c>
      <c r="L35" s="30">
        <f>SUMPRODUCT((L5:L34="Pago")*$B5:$B34)</f>
        <v/>
      </c>
      <c r="M35" s="30">
        <f>SUMPRODUCT((M5:M34="Pago")*$B5:$B34)</f>
        <v/>
      </c>
      <c r="N35" s="30">
        <f>SUMPRODUCT((N5:N34="Pago")*$B5:$B34)</f>
        <v/>
      </c>
      <c r="O35" s="31">
        <f>SUM(O5:O34)</f>
        <v/>
      </c>
    </row>
    <row r="36">
      <c r="A36" s="32" t="inlineStr">
        <is>
          <t>Em aberto no mês</t>
        </is>
      </c>
      <c r="B36" s="32" t="n"/>
      <c r="C36" s="33">
        <f>SUMPRODUCT((C5:C34="Aberto")*$B5:$B34)</f>
        <v/>
      </c>
      <c r="D36" s="33">
        <f>SUMPRODUCT((D5:D34="Aberto")*$B5:$B34)</f>
        <v/>
      </c>
      <c r="E36" s="33">
        <f>SUMPRODUCT((E5:E34="Aberto")*$B5:$B34)</f>
        <v/>
      </c>
      <c r="F36" s="33">
        <f>SUMPRODUCT((F5:F34="Aberto")*$B5:$B34)</f>
        <v/>
      </c>
      <c r="G36" s="33">
        <f>SUMPRODUCT((G5:G34="Aberto")*$B5:$B34)</f>
        <v/>
      </c>
      <c r="H36" s="33">
        <f>SUMPRODUCT((H5:H34="Aberto")*$B5:$B34)</f>
        <v/>
      </c>
      <c r="I36" s="33">
        <f>SUMPRODUCT((I5:I34="Aberto")*$B5:$B34)</f>
        <v/>
      </c>
      <c r="J36" s="33">
        <f>SUMPRODUCT((J5:J34="Aberto")*$B5:$B34)</f>
        <v/>
      </c>
      <c r="K36" s="33">
        <f>SUMPRODUCT((K5:K34="Aberto")*$B5:$B34)</f>
        <v/>
      </c>
      <c r="L36" s="33">
        <f>SUMPRODUCT((L5:L34="Aberto")*$B5:$B34)</f>
        <v/>
      </c>
      <c r="M36" s="33">
        <f>SUMPRODUCT((M5:M34="Aberto")*$B5:$B34)</f>
        <v/>
      </c>
      <c r="N36" s="33">
        <f>SUMPRODUCT((N5:N34="Aberto")*$B5:$B34)</f>
        <v/>
      </c>
      <c r="P36" s="34">
        <f>SUM(P5:P34)</f>
        <v/>
      </c>
    </row>
    <row r="38">
      <c r="A38" s="13" t="inlineStr">
        <is>
          <t>Os totais dos meses estão em reais, sem centavos na tela (os centavos entram na soma).</t>
        </is>
      </c>
    </row>
  </sheetData>
  <conditionalFormatting sqref="C5:N34">
    <cfRule type="expression" priority="1" dxfId="3">
      <formula>C5="Pago"</formula>
    </cfRule>
    <cfRule type="expression" priority="2" dxfId="4">
      <formula>C5="Aberto"</formula>
    </cfRule>
  </conditionalFormatting>
  <conditionalFormatting sqref="P5:P34">
    <cfRule type="expression" priority="3" dxfId="6">
      <formula>P5&gt;0</formula>
    </cfRule>
  </conditionalFormatting>
  <dataValidations count="1">
    <dataValidation sqref="C5:N34" showDropDown="0" showInputMessage="0" showErrorMessage="1" allowBlank="1" errorTitle="Mensalidade" error="Escolha Pago ou Aberto." type="list" errorStyle="stop">
      <formula1>"Pago,Aberto"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EDD00"/>
    <outlinePr summaryBelow="1" summaryRight="1"/>
    <pageSetUpPr/>
  </sheetPr>
  <dimension ref="A1:L10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8" customWidth="1" min="3" max="3"/>
    <col width="15" customWidth="1" min="4" max="4"/>
    <col width="3" customWidth="1" min="5" max="5"/>
    <col width="14" customWidth="1" min="6" max="6"/>
    <col width="24" customWidth="1" min="7" max="7"/>
    <col width="28" customWidth="1" min="8" max="8"/>
    <col width="15" customWidth="1" min="9" max="9"/>
    <col width="3" customWidth="1" min="10" max="10"/>
    <col width="26" customWidth="1" min="11" max="11"/>
    <col width="18" customWidth="1" min="12" max="12"/>
  </cols>
  <sheetData>
    <row r="1" ht="30" customHeight="1">
      <c r="A1" s="9" t="inlineStr">
        <is>
          <t>Caixa do mês</t>
        </is>
      </c>
      <c r="B1" s="10" t="n"/>
      <c r="C1" s="10" t="n"/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</row>
    <row r="2">
      <c r="A2" s="20" t="inlineStr">
        <is>
          <t>Mês</t>
        </is>
      </c>
      <c r="B2" s="21" t="inlineStr">
        <is>
          <t>Novembro</t>
        </is>
      </c>
      <c r="C2" s="20" t="inlineStr">
        <is>
          <t>Ano</t>
        </is>
      </c>
      <c r="D2" s="22">
        <f>YEAR(TODAY())</f>
        <v/>
      </c>
      <c r="E2" s="10" t="n"/>
      <c r="F2" s="10" t="n"/>
      <c r="G2" s="10" t="n"/>
      <c r="H2" s="10" t="n"/>
      <c r="I2" s="10" t="n"/>
      <c r="J2" s="10" t="n"/>
      <c r="K2" s="10" t="n"/>
      <c r="L2" s="10" t="n"/>
    </row>
    <row r="4">
      <c r="A4" s="23" t="inlineStr">
        <is>
          <t>Entradas do mês</t>
        </is>
      </c>
      <c r="B4" s="35">
        <f>SUMPRODUCT((MONTH($A$10:$A$109)=MATCH($B$2,Listas!$A$2:$A$13,0))*(YEAR($A$10:$A$109)=$D$2)*($A$10:$A$109&lt;&gt;"")*$D$10:$D$109)</f>
        <v/>
      </c>
    </row>
    <row r="5">
      <c r="A5" s="32" t="inlineStr">
        <is>
          <t>Saídas do mês</t>
        </is>
      </c>
      <c r="B5" s="36">
        <f>SUMPRODUCT((MONTH($F$10:$F$109)=MATCH($B$2,Listas!$A$2:$A$13,0))*(YEAR($F$10:$F$109)=$D$2)*($F$10:$F$109&lt;&gt;"")*$I$10:$I$109)</f>
        <v/>
      </c>
    </row>
    <row r="6">
      <c r="A6" s="24" t="inlineStr">
        <is>
          <t>Saldo do mês</t>
        </is>
      </c>
      <c r="B6" s="37">
        <f>B4-B5</f>
        <v/>
      </c>
    </row>
    <row r="8">
      <c r="A8" s="38" t="inlineStr">
        <is>
          <t>Entradas</t>
        </is>
      </c>
      <c r="F8" s="38" t="inlineStr">
        <is>
          <t>Saídas</t>
        </is>
      </c>
      <c r="K8" s="38" t="inlineStr">
        <is>
          <t>Resumo do mês por categoria</t>
        </is>
      </c>
    </row>
    <row r="9" ht="28" customHeight="1">
      <c r="A9" s="12" t="inlineStr">
        <is>
          <t>Data</t>
        </is>
      </c>
      <c r="B9" s="12" t="inlineStr">
        <is>
          <t>Categoria</t>
        </is>
      </c>
      <c r="C9" s="12" t="inlineStr">
        <is>
          <t>Descrição</t>
        </is>
      </c>
      <c r="D9" s="12" t="inlineStr">
        <is>
          <t>Valor (R$)</t>
        </is>
      </c>
      <c r="F9" s="32" t="inlineStr">
        <is>
          <t>Data</t>
        </is>
      </c>
      <c r="G9" s="32" t="inlineStr">
        <is>
          <t>Categoria</t>
        </is>
      </c>
      <c r="H9" s="32" t="inlineStr">
        <is>
          <t>Descrição</t>
        </is>
      </c>
      <c r="I9" s="32" t="inlineStr">
        <is>
          <t>Valor (R$)</t>
        </is>
      </c>
      <c r="K9" s="24" t="inlineStr">
        <is>
          <t>Categoria</t>
        </is>
      </c>
      <c r="L9" s="24" t="inlineStr">
        <is>
          <t>Total do mês (R$)</t>
        </is>
      </c>
    </row>
    <row r="10">
      <c r="A10" s="15" t="n"/>
      <c r="B10" s="14" t="n"/>
      <c r="C10" s="14" t="n"/>
      <c r="D10" s="18" t="n"/>
      <c r="F10" s="15" t="n"/>
      <c r="G10" s="14" t="n"/>
      <c r="H10" s="14" t="n"/>
      <c r="I10" s="18" t="n"/>
      <c r="K10" s="39" t="inlineStr">
        <is>
          <t>Entradas</t>
        </is>
      </c>
      <c r="L10" s="40" t="n"/>
    </row>
    <row r="11">
      <c r="A11" s="15" t="n"/>
      <c r="B11" s="14" t="n"/>
      <c r="C11" s="14" t="n"/>
      <c r="D11" s="18" t="n"/>
      <c r="F11" s="15" t="n"/>
      <c r="G11" s="14" t="n"/>
      <c r="H11" s="14" t="n"/>
      <c r="I11" s="18" t="n"/>
      <c r="K11" s="41" t="inlineStr">
        <is>
          <t>Mensalidade</t>
        </is>
      </c>
      <c r="L11" s="29">
        <f>SUMPRODUCT((MONTH($A$10:$A$109)=MATCH($B$2,Listas!$A$2:$A$13,0))*(YEAR($A$10:$A$109)=$D$2)*($A$10:$A$109&lt;&gt;"")*($B$10:$B$109=K11)*$D$10:$D$109)</f>
        <v/>
      </c>
    </row>
    <row r="12">
      <c r="A12" s="15" t="n"/>
      <c r="B12" s="14" t="n"/>
      <c r="C12" s="14" t="n"/>
      <c r="D12" s="18" t="n"/>
      <c r="F12" s="15" t="n"/>
      <c r="G12" s="14" t="n"/>
      <c r="H12" s="14" t="n"/>
      <c r="I12" s="18" t="n"/>
      <c r="K12" s="41" t="inlineStr">
        <is>
          <t>Uniforme</t>
        </is>
      </c>
      <c r="L12" s="29">
        <f>SUMPRODUCT((MONTH($A$10:$A$109)=MATCH($B$2,Listas!$A$2:$A$13,0))*(YEAR($A$10:$A$109)=$D$2)*($A$10:$A$109&lt;&gt;"")*($B$10:$B$109=K12)*$D$10:$D$109)</f>
        <v/>
      </c>
    </row>
    <row r="13">
      <c r="A13" s="15" t="n"/>
      <c r="B13" s="14" t="n"/>
      <c r="C13" s="14" t="n"/>
      <c r="D13" s="18" t="n"/>
      <c r="F13" s="15" t="n"/>
      <c r="G13" s="14" t="n"/>
      <c r="H13" s="14" t="n"/>
      <c r="I13" s="18" t="n"/>
      <c r="K13" s="41" t="inlineStr">
        <is>
          <t>Inscrição em campeonato</t>
        </is>
      </c>
      <c r="L13" s="29">
        <f>SUMPRODUCT((MONTH($A$10:$A$109)=MATCH($B$2,Listas!$A$2:$A$13,0))*(YEAR($A$10:$A$109)=$D$2)*($A$10:$A$109&lt;&gt;"")*($B$10:$B$109=K13)*$D$10:$D$109)</f>
        <v/>
      </c>
    </row>
    <row r="14">
      <c r="A14" s="15" t="n"/>
      <c r="B14" s="14" t="n"/>
      <c r="C14" s="14" t="n"/>
      <c r="D14" s="18" t="n"/>
      <c r="F14" s="15" t="n"/>
      <c r="G14" s="14" t="n"/>
      <c r="H14" s="14" t="n"/>
      <c r="I14" s="18" t="n"/>
      <c r="K14" s="41" t="inlineStr">
        <is>
          <t>Patrocínio</t>
        </is>
      </c>
      <c r="L14" s="29">
        <f>SUMPRODUCT((MONTH($A$10:$A$109)=MATCH($B$2,Listas!$A$2:$A$13,0))*(YEAR($A$10:$A$109)=$D$2)*($A$10:$A$109&lt;&gt;"")*($B$10:$B$109=K14)*$D$10:$D$109)</f>
        <v/>
      </c>
    </row>
    <row r="15">
      <c r="A15" s="15" t="n"/>
      <c r="B15" s="14" t="n"/>
      <c r="C15" s="14" t="n"/>
      <c r="D15" s="18" t="n"/>
      <c r="F15" s="15" t="n"/>
      <c r="G15" s="14" t="n"/>
      <c r="H15" s="14" t="n"/>
      <c r="I15" s="18" t="n"/>
      <c r="K15" s="41" t="inlineStr">
        <is>
          <t>Outra receita</t>
        </is>
      </c>
      <c r="L15" s="29">
        <f>SUMPRODUCT((MONTH($A$10:$A$109)=MATCH($B$2,Listas!$A$2:$A$13,0))*(YEAR($A$10:$A$109)=$D$2)*($A$10:$A$109&lt;&gt;"")*($B$10:$B$109=K15)*$D$10:$D$109)</f>
        <v/>
      </c>
    </row>
    <row r="16">
      <c r="A16" s="15" t="n"/>
      <c r="B16" s="14" t="n"/>
      <c r="C16" s="14" t="n"/>
      <c r="D16" s="18" t="n"/>
      <c r="F16" s="15" t="n"/>
      <c r="G16" s="14" t="n"/>
      <c r="H16" s="14" t="n"/>
      <c r="I16" s="18" t="n"/>
      <c r="K16" s="42" t="inlineStr">
        <is>
          <t>Saídas</t>
        </is>
      </c>
      <c r="L16" s="43" t="n"/>
    </row>
    <row r="17">
      <c r="A17" s="15" t="n"/>
      <c r="B17" s="14" t="n"/>
      <c r="C17" s="14" t="n"/>
      <c r="D17" s="18" t="n"/>
      <c r="F17" s="15" t="n"/>
      <c r="G17" s="14" t="n"/>
      <c r="H17" s="14" t="n"/>
      <c r="I17" s="18" t="n"/>
      <c r="K17" s="41" t="inlineStr">
        <is>
          <t>Aluguel do campo</t>
        </is>
      </c>
      <c r="L17" s="29">
        <f>SUMPRODUCT((MONTH($F$10:$F$109)=MATCH($B$2,Listas!$A$2:$A$13,0))*(YEAR($F$10:$F$109)=$D$2)*($F$10:$F$109&lt;&gt;"")*($G$10:$G$109=K17)*$I$10:$I$109)</f>
        <v/>
      </c>
    </row>
    <row r="18">
      <c r="A18" s="15" t="n"/>
      <c r="B18" s="14" t="n"/>
      <c r="C18" s="14" t="n"/>
      <c r="D18" s="18" t="n"/>
      <c r="F18" s="15" t="n"/>
      <c r="G18" s="14" t="n"/>
      <c r="H18" s="14" t="n"/>
      <c r="I18" s="18" t="n"/>
      <c r="K18" s="41" t="inlineStr">
        <is>
          <t>Professores</t>
        </is>
      </c>
      <c r="L18" s="29">
        <f>SUMPRODUCT((MONTH($F$10:$F$109)=MATCH($B$2,Listas!$A$2:$A$13,0))*(YEAR($F$10:$F$109)=$D$2)*($F$10:$F$109&lt;&gt;"")*($G$10:$G$109=K18)*$I$10:$I$109)</f>
        <v/>
      </c>
    </row>
    <row r="19">
      <c r="A19" s="15" t="n"/>
      <c r="B19" s="14" t="n"/>
      <c r="C19" s="14" t="n"/>
      <c r="D19" s="18" t="n"/>
      <c r="F19" s="15" t="n"/>
      <c r="G19" s="14" t="n"/>
      <c r="H19" s="14" t="n"/>
      <c r="I19" s="18" t="n"/>
      <c r="K19" s="41" t="inlineStr">
        <is>
          <t>Material</t>
        </is>
      </c>
      <c r="L19" s="29">
        <f>SUMPRODUCT((MONTH($F$10:$F$109)=MATCH($B$2,Listas!$A$2:$A$13,0))*(YEAR($F$10:$F$109)=$D$2)*($F$10:$F$109&lt;&gt;"")*($G$10:$G$109=K19)*$I$10:$I$109)</f>
        <v/>
      </c>
    </row>
    <row r="20">
      <c r="A20" s="15" t="n"/>
      <c r="B20" s="14" t="n"/>
      <c r="C20" s="14" t="n"/>
      <c r="D20" s="18" t="n"/>
      <c r="F20" s="15" t="n"/>
      <c r="G20" s="14" t="n"/>
      <c r="H20" s="14" t="n"/>
      <c r="I20" s="18" t="n"/>
      <c r="K20" s="41" t="inlineStr">
        <is>
          <t>Arbitragem</t>
        </is>
      </c>
      <c r="L20" s="29">
        <f>SUMPRODUCT((MONTH($F$10:$F$109)=MATCH($B$2,Listas!$A$2:$A$13,0))*(YEAR($F$10:$F$109)=$D$2)*($F$10:$F$109&lt;&gt;"")*($G$10:$G$109=K20)*$I$10:$I$109)</f>
        <v/>
      </c>
    </row>
    <row r="21">
      <c r="A21" s="15" t="n"/>
      <c r="B21" s="14" t="n"/>
      <c r="C21" s="14" t="n"/>
      <c r="D21" s="18" t="n"/>
      <c r="F21" s="15" t="n"/>
      <c r="G21" s="14" t="n"/>
      <c r="H21" s="14" t="n"/>
      <c r="I21" s="18" t="n"/>
      <c r="K21" s="41" t="inlineStr">
        <is>
          <t>Transporte</t>
        </is>
      </c>
      <c r="L21" s="29">
        <f>SUMPRODUCT((MONTH($F$10:$F$109)=MATCH($B$2,Listas!$A$2:$A$13,0))*(YEAR($F$10:$F$109)=$D$2)*($F$10:$F$109&lt;&gt;"")*($G$10:$G$109=K21)*$I$10:$I$109)</f>
        <v/>
      </c>
    </row>
    <row r="22">
      <c r="A22" s="15" t="n"/>
      <c r="B22" s="14" t="n"/>
      <c r="C22" s="14" t="n"/>
      <c r="D22" s="18" t="n"/>
      <c r="F22" s="15" t="n"/>
      <c r="G22" s="14" t="n"/>
      <c r="H22" s="14" t="n"/>
      <c r="I22" s="18" t="n"/>
      <c r="K22" s="41" t="inlineStr">
        <is>
          <t>Outra despesa</t>
        </is>
      </c>
      <c r="L22" s="29">
        <f>SUMPRODUCT((MONTH($F$10:$F$109)=MATCH($B$2,Listas!$A$2:$A$13,0))*(YEAR($F$10:$F$109)=$D$2)*($F$10:$F$109&lt;&gt;"")*($G$10:$G$109=K22)*$I$10:$I$109)</f>
        <v/>
      </c>
    </row>
    <row r="23">
      <c r="A23" s="15" t="n"/>
      <c r="B23" s="14" t="n"/>
      <c r="C23" s="14" t="n"/>
      <c r="D23" s="18" t="n"/>
      <c r="F23" s="15" t="n"/>
      <c r="G23" s="14" t="n"/>
      <c r="H23" s="14" t="n"/>
      <c r="I23" s="18" t="n"/>
    </row>
    <row r="24">
      <c r="A24" s="15" t="n"/>
      <c r="B24" s="14" t="n"/>
      <c r="C24" s="14" t="n"/>
      <c r="D24" s="18" t="n"/>
      <c r="F24" s="15" t="n"/>
      <c r="G24" s="14" t="n"/>
      <c r="H24" s="14" t="n"/>
      <c r="I24" s="18" t="n"/>
      <c r="K24" s="13" t="inlineStr">
        <is>
          <t>Lançamentos de outros meses não entram na conta do mês escolhido.</t>
        </is>
      </c>
    </row>
    <row r="25">
      <c r="A25" s="15" t="n"/>
      <c r="B25" s="14" t="n"/>
      <c r="C25" s="14" t="n"/>
      <c r="D25" s="18" t="n"/>
      <c r="F25" s="15" t="n"/>
      <c r="G25" s="14" t="n"/>
      <c r="H25" s="14" t="n"/>
      <c r="I25" s="18" t="n"/>
    </row>
    <row r="26">
      <c r="A26" s="15" t="n"/>
      <c r="B26" s="14" t="n"/>
      <c r="C26" s="14" t="n"/>
      <c r="D26" s="18" t="n"/>
      <c r="F26" s="15" t="n"/>
      <c r="G26" s="14" t="n"/>
      <c r="H26" s="14" t="n"/>
      <c r="I26" s="18" t="n"/>
    </row>
    <row r="27">
      <c r="A27" s="15" t="n"/>
      <c r="B27" s="14" t="n"/>
      <c r="C27" s="14" t="n"/>
      <c r="D27" s="18" t="n"/>
      <c r="F27" s="15" t="n"/>
      <c r="G27" s="14" t="n"/>
      <c r="H27" s="14" t="n"/>
      <c r="I27" s="18" t="n"/>
    </row>
    <row r="28">
      <c r="A28" s="15" t="n"/>
      <c r="B28" s="14" t="n"/>
      <c r="C28" s="14" t="n"/>
      <c r="D28" s="18" t="n"/>
      <c r="F28" s="15" t="n"/>
      <c r="G28" s="14" t="n"/>
      <c r="H28" s="14" t="n"/>
      <c r="I28" s="18" t="n"/>
    </row>
    <row r="29">
      <c r="A29" s="15" t="n"/>
      <c r="B29" s="14" t="n"/>
      <c r="C29" s="14" t="n"/>
      <c r="D29" s="18" t="n"/>
      <c r="F29" s="15" t="n"/>
      <c r="G29" s="14" t="n"/>
      <c r="H29" s="14" t="n"/>
      <c r="I29" s="18" t="n"/>
    </row>
    <row r="30">
      <c r="A30" s="15" t="n"/>
      <c r="B30" s="14" t="n"/>
      <c r="C30" s="14" t="n"/>
      <c r="D30" s="18" t="n"/>
      <c r="F30" s="15" t="n"/>
      <c r="G30" s="14" t="n"/>
      <c r="H30" s="14" t="n"/>
      <c r="I30" s="18" t="n"/>
    </row>
    <row r="31">
      <c r="A31" s="15" t="n"/>
      <c r="B31" s="14" t="n"/>
      <c r="C31" s="14" t="n"/>
      <c r="D31" s="18" t="n"/>
      <c r="F31" s="15" t="n"/>
      <c r="G31" s="14" t="n"/>
      <c r="H31" s="14" t="n"/>
      <c r="I31" s="18" t="n"/>
    </row>
    <row r="32">
      <c r="A32" s="15" t="n"/>
      <c r="B32" s="14" t="n"/>
      <c r="C32" s="14" t="n"/>
      <c r="D32" s="18" t="n"/>
      <c r="F32" s="15" t="n"/>
      <c r="G32" s="14" t="n"/>
      <c r="H32" s="14" t="n"/>
      <c r="I32" s="18" t="n"/>
    </row>
    <row r="33">
      <c r="A33" s="15" t="n"/>
      <c r="B33" s="14" t="n"/>
      <c r="C33" s="14" t="n"/>
      <c r="D33" s="18" t="n"/>
      <c r="F33" s="15" t="n"/>
      <c r="G33" s="14" t="n"/>
      <c r="H33" s="14" t="n"/>
      <c r="I33" s="18" t="n"/>
    </row>
    <row r="34">
      <c r="A34" s="15" t="n"/>
      <c r="B34" s="14" t="n"/>
      <c r="C34" s="14" t="n"/>
      <c r="D34" s="18" t="n"/>
      <c r="F34" s="15" t="n"/>
      <c r="G34" s="14" t="n"/>
      <c r="H34" s="14" t="n"/>
      <c r="I34" s="18" t="n"/>
    </row>
    <row r="35">
      <c r="A35" s="15" t="n"/>
      <c r="B35" s="14" t="n"/>
      <c r="C35" s="14" t="n"/>
      <c r="D35" s="18" t="n"/>
      <c r="F35" s="15" t="n"/>
      <c r="G35" s="14" t="n"/>
      <c r="H35" s="14" t="n"/>
      <c r="I35" s="18" t="n"/>
    </row>
    <row r="36">
      <c r="A36" s="15" t="n"/>
      <c r="B36" s="14" t="n"/>
      <c r="C36" s="14" t="n"/>
      <c r="D36" s="18" t="n"/>
      <c r="F36" s="15" t="n"/>
      <c r="G36" s="14" t="n"/>
      <c r="H36" s="14" t="n"/>
      <c r="I36" s="18" t="n"/>
    </row>
    <row r="37">
      <c r="A37" s="15" t="n"/>
      <c r="B37" s="14" t="n"/>
      <c r="C37" s="14" t="n"/>
      <c r="D37" s="18" t="n"/>
      <c r="F37" s="15" t="n"/>
      <c r="G37" s="14" t="n"/>
      <c r="H37" s="14" t="n"/>
      <c r="I37" s="18" t="n"/>
    </row>
    <row r="38">
      <c r="A38" s="15" t="n"/>
      <c r="B38" s="14" t="n"/>
      <c r="C38" s="14" t="n"/>
      <c r="D38" s="18" t="n"/>
      <c r="F38" s="15" t="n"/>
      <c r="G38" s="14" t="n"/>
      <c r="H38" s="14" t="n"/>
      <c r="I38" s="18" t="n"/>
    </row>
    <row r="39">
      <c r="A39" s="15" t="n"/>
      <c r="B39" s="14" t="n"/>
      <c r="C39" s="14" t="n"/>
      <c r="D39" s="18" t="n"/>
      <c r="F39" s="15" t="n"/>
      <c r="G39" s="14" t="n"/>
      <c r="H39" s="14" t="n"/>
      <c r="I39" s="18" t="n"/>
    </row>
    <row r="40">
      <c r="A40" s="15" t="n"/>
      <c r="B40" s="14" t="n"/>
      <c r="C40" s="14" t="n"/>
      <c r="D40" s="18" t="n"/>
      <c r="F40" s="15" t="n"/>
      <c r="G40" s="14" t="n"/>
      <c r="H40" s="14" t="n"/>
      <c r="I40" s="18" t="n"/>
    </row>
    <row r="41">
      <c r="A41" s="15" t="n"/>
      <c r="B41" s="14" t="n"/>
      <c r="C41" s="14" t="n"/>
      <c r="D41" s="18" t="n"/>
      <c r="F41" s="15" t="n"/>
      <c r="G41" s="14" t="n"/>
      <c r="H41" s="14" t="n"/>
      <c r="I41" s="18" t="n"/>
    </row>
    <row r="42">
      <c r="A42" s="15" t="n"/>
      <c r="B42" s="14" t="n"/>
      <c r="C42" s="14" t="n"/>
      <c r="D42" s="18" t="n"/>
      <c r="F42" s="15" t="n"/>
      <c r="G42" s="14" t="n"/>
      <c r="H42" s="14" t="n"/>
      <c r="I42" s="18" t="n"/>
    </row>
    <row r="43">
      <c r="A43" s="15" t="n"/>
      <c r="B43" s="14" t="n"/>
      <c r="C43" s="14" t="n"/>
      <c r="D43" s="18" t="n"/>
      <c r="F43" s="15" t="n"/>
      <c r="G43" s="14" t="n"/>
      <c r="H43" s="14" t="n"/>
      <c r="I43" s="18" t="n"/>
    </row>
    <row r="44">
      <c r="A44" s="15" t="n"/>
      <c r="B44" s="14" t="n"/>
      <c r="C44" s="14" t="n"/>
      <c r="D44" s="18" t="n"/>
      <c r="F44" s="15" t="n"/>
      <c r="G44" s="14" t="n"/>
      <c r="H44" s="14" t="n"/>
      <c r="I44" s="18" t="n"/>
    </row>
    <row r="45">
      <c r="A45" s="15" t="n"/>
      <c r="B45" s="14" t="n"/>
      <c r="C45" s="14" t="n"/>
      <c r="D45" s="18" t="n"/>
      <c r="F45" s="15" t="n"/>
      <c r="G45" s="14" t="n"/>
      <c r="H45" s="14" t="n"/>
      <c r="I45" s="18" t="n"/>
    </row>
    <row r="46">
      <c r="A46" s="15" t="n"/>
      <c r="B46" s="14" t="n"/>
      <c r="C46" s="14" t="n"/>
      <c r="D46" s="18" t="n"/>
      <c r="F46" s="15" t="n"/>
      <c r="G46" s="14" t="n"/>
      <c r="H46" s="14" t="n"/>
      <c r="I46" s="18" t="n"/>
    </row>
    <row r="47">
      <c r="A47" s="15" t="n"/>
      <c r="B47" s="14" t="n"/>
      <c r="C47" s="14" t="n"/>
      <c r="D47" s="18" t="n"/>
      <c r="F47" s="15" t="n"/>
      <c r="G47" s="14" t="n"/>
      <c r="H47" s="14" t="n"/>
      <c r="I47" s="18" t="n"/>
    </row>
    <row r="48">
      <c r="A48" s="15" t="n"/>
      <c r="B48" s="14" t="n"/>
      <c r="C48" s="14" t="n"/>
      <c r="D48" s="18" t="n"/>
      <c r="F48" s="15" t="n"/>
      <c r="G48" s="14" t="n"/>
      <c r="H48" s="14" t="n"/>
      <c r="I48" s="18" t="n"/>
    </row>
    <row r="49">
      <c r="A49" s="15" t="n"/>
      <c r="B49" s="14" t="n"/>
      <c r="C49" s="14" t="n"/>
      <c r="D49" s="18" t="n"/>
      <c r="F49" s="15" t="n"/>
      <c r="G49" s="14" t="n"/>
      <c r="H49" s="14" t="n"/>
      <c r="I49" s="18" t="n"/>
    </row>
    <row r="50">
      <c r="A50" s="15" t="n"/>
      <c r="B50" s="14" t="n"/>
      <c r="C50" s="14" t="n"/>
      <c r="D50" s="18" t="n"/>
      <c r="F50" s="15" t="n"/>
      <c r="G50" s="14" t="n"/>
      <c r="H50" s="14" t="n"/>
      <c r="I50" s="18" t="n"/>
    </row>
    <row r="51">
      <c r="A51" s="15" t="n"/>
      <c r="B51" s="14" t="n"/>
      <c r="C51" s="14" t="n"/>
      <c r="D51" s="18" t="n"/>
      <c r="F51" s="15" t="n"/>
      <c r="G51" s="14" t="n"/>
      <c r="H51" s="14" t="n"/>
      <c r="I51" s="18" t="n"/>
    </row>
    <row r="52">
      <c r="A52" s="15" t="n"/>
      <c r="B52" s="14" t="n"/>
      <c r="C52" s="14" t="n"/>
      <c r="D52" s="18" t="n"/>
      <c r="F52" s="15" t="n"/>
      <c r="G52" s="14" t="n"/>
      <c r="H52" s="14" t="n"/>
      <c r="I52" s="18" t="n"/>
    </row>
    <row r="53">
      <c r="A53" s="15" t="n"/>
      <c r="B53" s="14" t="n"/>
      <c r="C53" s="14" t="n"/>
      <c r="D53" s="18" t="n"/>
      <c r="F53" s="15" t="n"/>
      <c r="G53" s="14" t="n"/>
      <c r="H53" s="14" t="n"/>
      <c r="I53" s="18" t="n"/>
    </row>
    <row r="54">
      <c r="A54" s="15" t="n"/>
      <c r="B54" s="14" t="n"/>
      <c r="C54" s="14" t="n"/>
      <c r="D54" s="18" t="n"/>
      <c r="F54" s="15" t="n"/>
      <c r="G54" s="14" t="n"/>
      <c r="H54" s="14" t="n"/>
      <c r="I54" s="18" t="n"/>
    </row>
    <row r="55">
      <c r="A55" s="15" t="n"/>
      <c r="B55" s="14" t="n"/>
      <c r="C55" s="14" t="n"/>
      <c r="D55" s="18" t="n"/>
      <c r="F55" s="15" t="n"/>
      <c r="G55" s="14" t="n"/>
      <c r="H55" s="14" t="n"/>
      <c r="I55" s="18" t="n"/>
    </row>
    <row r="56">
      <c r="A56" s="15" t="n"/>
      <c r="B56" s="14" t="n"/>
      <c r="C56" s="14" t="n"/>
      <c r="D56" s="18" t="n"/>
      <c r="F56" s="15" t="n"/>
      <c r="G56" s="14" t="n"/>
      <c r="H56" s="14" t="n"/>
      <c r="I56" s="18" t="n"/>
    </row>
    <row r="57">
      <c r="A57" s="15" t="n"/>
      <c r="B57" s="14" t="n"/>
      <c r="C57" s="14" t="n"/>
      <c r="D57" s="18" t="n"/>
      <c r="F57" s="15" t="n"/>
      <c r="G57" s="14" t="n"/>
      <c r="H57" s="14" t="n"/>
      <c r="I57" s="18" t="n"/>
    </row>
    <row r="58">
      <c r="A58" s="15" t="n"/>
      <c r="B58" s="14" t="n"/>
      <c r="C58" s="14" t="n"/>
      <c r="D58" s="18" t="n"/>
      <c r="F58" s="15" t="n"/>
      <c r="G58" s="14" t="n"/>
      <c r="H58" s="14" t="n"/>
      <c r="I58" s="18" t="n"/>
    </row>
    <row r="59">
      <c r="A59" s="15" t="n"/>
      <c r="B59" s="14" t="n"/>
      <c r="C59" s="14" t="n"/>
      <c r="D59" s="18" t="n"/>
      <c r="F59" s="15" t="n"/>
      <c r="G59" s="14" t="n"/>
      <c r="H59" s="14" t="n"/>
      <c r="I59" s="18" t="n"/>
    </row>
    <row r="60">
      <c r="A60" s="15" t="n"/>
      <c r="B60" s="14" t="n"/>
      <c r="C60" s="14" t="n"/>
      <c r="D60" s="18" t="n"/>
      <c r="F60" s="15" t="n"/>
      <c r="G60" s="14" t="n"/>
      <c r="H60" s="14" t="n"/>
      <c r="I60" s="18" t="n"/>
    </row>
    <row r="61">
      <c r="A61" s="15" t="n"/>
      <c r="B61" s="14" t="n"/>
      <c r="C61" s="14" t="n"/>
      <c r="D61" s="18" t="n"/>
      <c r="F61" s="15" t="n"/>
      <c r="G61" s="14" t="n"/>
      <c r="H61" s="14" t="n"/>
      <c r="I61" s="18" t="n"/>
    </row>
    <row r="62">
      <c r="A62" s="15" t="n"/>
      <c r="B62" s="14" t="n"/>
      <c r="C62" s="14" t="n"/>
      <c r="D62" s="18" t="n"/>
      <c r="F62" s="15" t="n"/>
      <c r="G62" s="14" t="n"/>
      <c r="H62" s="14" t="n"/>
      <c r="I62" s="18" t="n"/>
    </row>
    <row r="63">
      <c r="A63" s="15" t="n"/>
      <c r="B63" s="14" t="n"/>
      <c r="C63" s="14" t="n"/>
      <c r="D63" s="18" t="n"/>
      <c r="F63" s="15" t="n"/>
      <c r="G63" s="14" t="n"/>
      <c r="H63" s="14" t="n"/>
      <c r="I63" s="18" t="n"/>
    </row>
    <row r="64">
      <c r="A64" s="15" t="n"/>
      <c r="B64" s="14" t="n"/>
      <c r="C64" s="14" t="n"/>
      <c r="D64" s="18" t="n"/>
      <c r="F64" s="15" t="n"/>
      <c r="G64" s="14" t="n"/>
      <c r="H64" s="14" t="n"/>
      <c r="I64" s="18" t="n"/>
    </row>
    <row r="65">
      <c r="A65" s="15" t="n"/>
      <c r="B65" s="14" t="n"/>
      <c r="C65" s="14" t="n"/>
      <c r="D65" s="18" t="n"/>
      <c r="F65" s="15" t="n"/>
      <c r="G65" s="14" t="n"/>
      <c r="H65" s="14" t="n"/>
      <c r="I65" s="18" t="n"/>
    </row>
    <row r="66">
      <c r="A66" s="15" t="n"/>
      <c r="B66" s="14" t="n"/>
      <c r="C66" s="14" t="n"/>
      <c r="D66" s="18" t="n"/>
      <c r="F66" s="15" t="n"/>
      <c r="G66" s="14" t="n"/>
      <c r="H66" s="14" t="n"/>
      <c r="I66" s="18" t="n"/>
    </row>
    <row r="67">
      <c r="A67" s="15" t="n"/>
      <c r="B67" s="14" t="n"/>
      <c r="C67" s="14" t="n"/>
      <c r="D67" s="18" t="n"/>
      <c r="F67" s="15" t="n"/>
      <c r="G67" s="14" t="n"/>
      <c r="H67" s="14" t="n"/>
      <c r="I67" s="18" t="n"/>
    </row>
    <row r="68">
      <c r="A68" s="15" t="n"/>
      <c r="B68" s="14" t="n"/>
      <c r="C68" s="14" t="n"/>
      <c r="D68" s="18" t="n"/>
      <c r="F68" s="15" t="n"/>
      <c r="G68" s="14" t="n"/>
      <c r="H68" s="14" t="n"/>
      <c r="I68" s="18" t="n"/>
    </row>
    <row r="69">
      <c r="A69" s="15" t="n"/>
      <c r="B69" s="14" t="n"/>
      <c r="C69" s="14" t="n"/>
      <c r="D69" s="18" t="n"/>
      <c r="F69" s="15" t="n"/>
      <c r="G69" s="14" t="n"/>
      <c r="H69" s="14" t="n"/>
      <c r="I69" s="18" t="n"/>
    </row>
    <row r="70">
      <c r="A70" s="15" t="n"/>
      <c r="B70" s="14" t="n"/>
      <c r="C70" s="14" t="n"/>
      <c r="D70" s="18" t="n"/>
      <c r="F70" s="15" t="n"/>
      <c r="G70" s="14" t="n"/>
      <c r="H70" s="14" t="n"/>
      <c r="I70" s="18" t="n"/>
    </row>
    <row r="71">
      <c r="A71" s="15" t="n"/>
      <c r="B71" s="14" t="n"/>
      <c r="C71" s="14" t="n"/>
      <c r="D71" s="18" t="n"/>
      <c r="F71" s="15" t="n"/>
      <c r="G71" s="14" t="n"/>
      <c r="H71" s="14" t="n"/>
      <c r="I71" s="18" t="n"/>
    </row>
    <row r="72">
      <c r="A72" s="15" t="n"/>
      <c r="B72" s="14" t="n"/>
      <c r="C72" s="14" t="n"/>
      <c r="D72" s="18" t="n"/>
      <c r="F72" s="15" t="n"/>
      <c r="G72" s="14" t="n"/>
      <c r="H72" s="14" t="n"/>
      <c r="I72" s="18" t="n"/>
    </row>
    <row r="73">
      <c r="A73" s="15" t="n"/>
      <c r="B73" s="14" t="n"/>
      <c r="C73" s="14" t="n"/>
      <c r="D73" s="18" t="n"/>
      <c r="F73" s="15" t="n"/>
      <c r="G73" s="14" t="n"/>
      <c r="H73" s="14" t="n"/>
      <c r="I73" s="18" t="n"/>
    </row>
    <row r="74">
      <c r="A74" s="15" t="n"/>
      <c r="B74" s="14" t="n"/>
      <c r="C74" s="14" t="n"/>
      <c r="D74" s="18" t="n"/>
      <c r="F74" s="15" t="n"/>
      <c r="G74" s="14" t="n"/>
      <c r="H74" s="14" t="n"/>
      <c r="I74" s="18" t="n"/>
    </row>
    <row r="75">
      <c r="A75" s="15" t="n"/>
      <c r="B75" s="14" t="n"/>
      <c r="C75" s="14" t="n"/>
      <c r="D75" s="18" t="n"/>
      <c r="F75" s="15" t="n"/>
      <c r="G75" s="14" t="n"/>
      <c r="H75" s="14" t="n"/>
      <c r="I75" s="18" t="n"/>
    </row>
    <row r="76">
      <c r="A76" s="15" t="n"/>
      <c r="B76" s="14" t="n"/>
      <c r="C76" s="14" t="n"/>
      <c r="D76" s="18" t="n"/>
      <c r="F76" s="15" t="n"/>
      <c r="G76" s="14" t="n"/>
      <c r="H76" s="14" t="n"/>
      <c r="I76" s="18" t="n"/>
    </row>
    <row r="77">
      <c r="A77" s="15" t="n"/>
      <c r="B77" s="14" t="n"/>
      <c r="C77" s="14" t="n"/>
      <c r="D77" s="18" t="n"/>
      <c r="F77" s="15" t="n"/>
      <c r="G77" s="14" t="n"/>
      <c r="H77" s="14" t="n"/>
      <c r="I77" s="18" t="n"/>
    </row>
    <row r="78">
      <c r="A78" s="15" t="n"/>
      <c r="B78" s="14" t="n"/>
      <c r="C78" s="14" t="n"/>
      <c r="D78" s="18" t="n"/>
      <c r="F78" s="15" t="n"/>
      <c r="G78" s="14" t="n"/>
      <c r="H78" s="14" t="n"/>
      <c r="I78" s="18" t="n"/>
    </row>
    <row r="79">
      <c r="A79" s="15" t="n"/>
      <c r="B79" s="14" t="n"/>
      <c r="C79" s="14" t="n"/>
      <c r="D79" s="18" t="n"/>
      <c r="F79" s="15" t="n"/>
      <c r="G79" s="14" t="n"/>
      <c r="H79" s="14" t="n"/>
      <c r="I79" s="18" t="n"/>
    </row>
    <row r="80">
      <c r="A80" s="15" t="n"/>
      <c r="B80" s="14" t="n"/>
      <c r="C80" s="14" t="n"/>
      <c r="D80" s="18" t="n"/>
      <c r="F80" s="15" t="n"/>
      <c r="G80" s="14" t="n"/>
      <c r="H80" s="14" t="n"/>
      <c r="I80" s="18" t="n"/>
    </row>
    <row r="81">
      <c r="A81" s="15" t="n"/>
      <c r="B81" s="14" t="n"/>
      <c r="C81" s="14" t="n"/>
      <c r="D81" s="18" t="n"/>
      <c r="F81" s="15" t="n"/>
      <c r="G81" s="14" t="n"/>
      <c r="H81" s="14" t="n"/>
      <c r="I81" s="18" t="n"/>
    </row>
    <row r="82">
      <c r="A82" s="15" t="n"/>
      <c r="B82" s="14" t="n"/>
      <c r="C82" s="14" t="n"/>
      <c r="D82" s="18" t="n"/>
      <c r="F82" s="15" t="n"/>
      <c r="G82" s="14" t="n"/>
      <c r="H82" s="14" t="n"/>
      <c r="I82" s="18" t="n"/>
    </row>
    <row r="83">
      <c r="A83" s="15" t="n"/>
      <c r="B83" s="14" t="n"/>
      <c r="C83" s="14" t="n"/>
      <c r="D83" s="18" t="n"/>
      <c r="F83" s="15" t="n"/>
      <c r="G83" s="14" t="n"/>
      <c r="H83" s="14" t="n"/>
      <c r="I83" s="18" t="n"/>
    </row>
    <row r="84">
      <c r="A84" s="15" t="n"/>
      <c r="B84" s="14" t="n"/>
      <c r="C84" s="14" t="n"/>
      <c r="D84" s="18" t="n"/>
      <c r="F84" s="15" t="n"/>
      <c r="G84" s="14" t="n"/>
      <c r="H84" s="14" t="n"/>
      <c r="I84" s="18" t="n"/>
    </row>
    <row r="85">
      <c r="A85" s="15" t="n"/>
      <c r="B85" s="14" t="n"/>
      <c r="C85" s="14" t="n"/>
      <c r="D85" s="18" t="n"/>
      <c r="F85" s="15" t="n"/>
      <c r="G85" s="14" t="n"/>
      <c r="H85" s="14" t="n"/>
      <c r="I85" s="18" t="n"/>
    </row>
    <row r="86">
      <c r="A86" s="15" t="n"/>
      <c r="B86" s="14" t="n"/>
      <c r="C86" s="14" t="n"/>
      <c r="D86" s="18" t="n"/>
      <c r="F86" s="15" t="n"/>
      <c r="G86" s="14" t="n"/>
      <c r="H86" s="14" t="n"/>
      <c r="I86" s="18" t="n"/>
    </row>
    <row r="87">
      <c r="A87" s="15" t="n"/>
      <c r="B87" s="14" t="n"/>
      <c r="C87" s="14" t="n"/>
      <c r="D87" s="18" t="n"/>
      <c r="F87" s="15" t="n"/>
      <c r="G87" s="14" t="n"/>
      <c r="H87" s="14" t="n"/>
      <c r="I87" s="18" t="n"/>
    </row>
    <row r="88">
      <c r="A88" s="15" t="n"/>
      <c r="B88" s="14" t="n"/>
      <c r="C88" s="14" t="n"/>
      <c r="D88" s="18" t="n"/>
      <c r="F88" s="15" t="n"/>
      <c r="G88" s="14" t="n"/>
      <c r="H88" s="14" t="n"/>
      <c r="I88" s="18" t="n"/>
    </row>
    <row r="89">
      <c r="A89" s="15" t="n"/>
      <c r="B89" s="14" t="n"/>
      <c r="C89" s="14" t="n"/>
      <c r="D89" s="18" t="n"/>
      <c r="F89" s="15" t="n"/>
      <c r="G89" s="14" t="n"/>
      <c r="H89" s="14" t="n"/>
      <c r="I89" s="18" t="n"/>
    </row>
    <row r="90">
      <c r="A90" s="15" t="n"/>
      <c r="B90" s="14" t="n"/>
      <c r="C90" s="14" t="n"/>
      <c r="D90" s="18" t="n"/>
      <c r="F90" s="15" t="n"/>
      <c r="G90" s="14" t="n"/>
      <c r="H90" s="14" t="n"/>
      <c r="I90" s="18" t="n"/>
    </row>
    <row r="91">
      <c r="A91" s="15" t="n"/>
      <c r="B91" s="14" t="n"/>
      <c r="C91" s="14" t="n"/>
      <c r="D91" s="18" t="n"/>
      <c r="F91" s="15" t="n"/>
      <c r="G91" s="14" t="n"/>
      <c r="H91" s="14" t="n"/>
      <c r="I91" s="18" t="n"/>
    </row>
    <row r="92">
      <c r="A92" s="15" t="n"/>
      <c r="B92" s="14" t="n"/>
      <c r="C92" s="14" t="n"/>
      <c r="D92" s="18" t="n"/>
      <c r="F92" s="15" t="n"/>
      <c r="G92" s="14" t="n"/>
      <c r="H92" s="14" t="n"/>
      <c r="I92" s="18" t="n"/>
    </row>
    <row r="93">
      <c r="A93" s="15" t="n"/>
      <c r="B93" s="14" t="n"/>
      <c r="C93" s="14" t="n"/>
      <c r="D93" s="18" t="n"/>
      <c r="F93" s="15" t="n"/>
      <c r="G93" s="14" t="n"/>
      <c r="H93" s="14" t="n"/>
      <c r="I93" s="18" t="n"/>
    </row>
    <row r="94">
      <c r="A94" s="15" t="n"/>
      <c r="B94" s="14" t="n"/>
      <c r="C94" s="14" t="n"/>
      <c r="D94" s="18" t="n"/>
      <c r="F94" s="15" t="n"/>
      <c r="G94" s="14" t="n"/>
      <c r="H94" s="14" t="n"/>
      <c r="I94" s="18" t="n"/>
    </row>
    <row r="95">
      <c r="A95" s="15" t="n"/>
      <c r="B95" s="14" t="n"/>
      <c r="C95" s="14" t="n"/>
      <c r="D95" s="18" t="n"/>
      <c r="F95" s="15" t="n"/>
      <c r="G95" s="14" t="n"/>
      <c r="H95" s="14" t="n"/>
      <c r="I95" s="18" t="n"/>
    </row>
    <row r="96">
      <c r="A96" s="15" t="n"/>
      <c r="B96" s="14" t="n"/>
      <c r="C96" s="14" t="n"/>
      <c r="D96" s="18" t="n"/>
      <c r="F96" s="15" t="n"/>
      <c r="G96" s="14" t="n"/>
      <c r="H96" s="14" t="n"/>
      <c r="I96" s="18" t="n"/>
    </row>
    <row r="97">
      <c r="A97" s="15" t="n"/>
      <c r="B97" s="14" t="n"/>
      <c r="C97" s="14" t="n"/>
      <c r="D97" s="18" t="n"/>
      <c r="F97" s="15" t="n"/>
      <c r="G97" s="14" t="n"/>
      <c r="H97" s="14" t="n"/>
      <c r="I97" s="18" t="n"/>
    </row>
    <row r="98">
      <c r="A98" s="15" t="n"/>
      <c r="B98" s="14" t="n"/>
      <c r="C98" s="14" t="n"/>
      <c r="D98" s="18" t="n"/>
      <c r="F98" s="15" t="n"/>
      <c r="G98" s="14" t="n"/>
      <c r="H98" s="14" t="n"/>
      <c r="I98" s="18" t="n"/>
    </row>
    <row r="99">
      <c r="A99" s="15" t="n"/>
      <c r="B99" s="14" t="n"/>
      <c r="C99" s="14" t="n"/>
      <c r="D99" s="18" t="n"/>
      <c r="F99" s="15" t="n"/>
      <c r="G99" s="14" t="n"/>
      <c r="H99" s="14" t="n"/>
      <c r="I99" s="18" t="n"/>
    </row>
    <row r="100">
      <c r="A100" s="15" t="n"/>
      <c r="B100" s="14" t="n"/>
      <c r="C100" s="14" t="n"/>
      <c r="D100" s="18" t="n"/>
      <c r="F100" s="15" t="n"/>
      <c r="G100" s="14" t="n"/>
      <c r="H100" s="14" t="n"/>
      <c r="I100" s="18" t="n"/>
    </row>
    <row r="101">
      <c r="A101" s="15" t="n"/>
      <c r="B101" s="14" t="n"/>
      <c r="C101" s="14" t="n"/>
      <c r="D101" s="18" t="n"/>
      <c r="F101" s="15" t="n"/>
      <c r="G101" s="14" t="n"/>
      <c r="H101" s="14" t="n"/>
      <c r="I101" s="18" t="n"/>
    </row>
    <row r="102">
      <c r="A102" s="15" t="n"/>
      <c r="B102" s="14" t="n"/>
      <c r="C102" s="14" t="n"/>
      <c r="D102" s="18" t="n"/>
      <c r="F102" s="15" t="n"/>
      <c r="G102" s="14" t="n"/>
      <c r="H102" s="14" t="n"/>
      <c r="I102" s="18" t="n"/>
    </row>
    <row r="103">
      <c r="A103" s="15" t="n"/>
      <c r="B103" s="14" t="n"/>
      <c r="C103" s="14" t="n"/>
      <c r="D103" s="18" t="n"/>
      <c r="F103" s="15" t="n"/>
      <c r="G103" s="14" t="n"/>
      <c r="H103" s="14" t="n"/>
      <c r="I103" s="18" t="n"/>
    </row>
    <row r="104">
      <c r="A104" s="15" t="n"/>
      <c r="B104" s="14" t="n"/>
      <c r="C104" s="14" t="n"/>
      <c r="D104" s="18" t="n"/>
      <c r="F104" s="15" t="n"/>
      <c r="G104" s="14" t="n"/>
      <c r="H104" s="14" t="n"/>
      <c r="I104" s="18" t="n"/>
    </row>
    <row r="105">
      <c r="A105" s="15" t="n"/>
      <c r="B105" s="14" t="n"/>
      <c r="C105" s="14" t="n"/>
      <c r="D105" s="18" t="n"/>
      <c r="F105" s="15" t="n"/>
      <c r="G105" s="14" t="n"/>
      <c r="H105" s="14" t="n"/>
      <c r="I105" s="18" t="n"/>
    </row>
    <row r="106">
      <c r="A106" s="15" t="n"/>
      <c r="B106" s="14" t="n"/>
      <c r="C106" s="14" t="n"/>
      <c r="D106" s="18" t="n"/>
      <c r="F106" s="15" t="n"/>
      <c r="G106" s="14" t="n"/>
      <c r="H106" s="14" t="n"/>
      <c r="I106" s="18" t="n"/>
    </row>
    <row r="107">
      <c r="A107" s="15" t="n"/>
      <c r="B107" s="14" t="n"/>
      <c r="C107" s="14" t="n"/>
      <c r="D107" s="18" t="n"/>
      <c r="F107" s="15" t="n"/>
      <c r="G107" s="14" t="n"/>
      <c r="H107" s="14" t="n"/>
      <c r="I107" s="18" t="n"/>
    </row>
    <row r="108">
      <c r="A108" s="15" t="n"/>
      <c r="B108" s="14" t="n"/>
      <c r="C108" s="14" t="n"/>
      <c r="D108" s="18" t="n"/>
      <c r="F108" s="15" t="n"/>
      <c r="G108" s="14" t="n"/>
      <c r="H108" s="14" t="n"/>
      <c r="I108" s="18" t="n"/>
    </row>
    <row r="109">
      <c r="A109" s="15" t="n"/>
      <c r="B109" s="14" t="n"/>
      <c r="C109" s="14" t="n"/>
      <c r="D109" s="18" t="n"/>
      <c r="F109" s="15" t="n"/>
      <c r="G109" s="14" t="n"/>
      <c r="H109" s="14" t="n"/>
      <c r="I109" s="18" t="n"/>
    </row>
  </sheetData>
  <conditionalFormatting sqref="B6">
    <cfRule type="expression" priority="1" dxfId="4">
      <formula>B6&lt;0</formula>
    </cfRule>
    <cfRule type="expression" priority="2" dxfId="3">
      <formula>B6&gt;=0</formula>
    </cfRule>
  </conditionalFormatting>
  <dataValidations count="8">
    <dataValidation sqref="B2" showDropDown="0" showInputMessage="0" showErrorMessage="1" allowBlank="1" errorTitle="Mês" error="Escolha o mês na lista." type="list" errorStyle="stop">
      <formula1>Listas!$A$2:$A$13</formula1>
    </dataValidation>
    <dataValidation sqref="D2" showDropDown="0" showInputMessage="0" showErrorMessage="1" allowBlank="0" errorTitle="Ano" error="Digite um ano com 4 números. Exemplo: 2026." type="whole" operator="between">
      <formula1>2000</formula1>
      <formula2>2100</formula2>
    </dataValidation>
    <dataValidation sqref="B10:B109" showDropDown="0" showInputMessage="0" showErrorMessage="1" allowBlank="1" errorTitle="Categoria" error="Escolha uma categoria da lista." type="list" errorStyle="stop">
      <formula1>"Mensalidade,Uniforme,Inscrição em campeonato,Patrocínio,Outra receita"</formula1>
    </dataValidation>
    <dataValidation sqref="G10:G109" showDropDown="0" showInputMessage="0" showErrorMessage="1" allowBlank="1" errorTitle="Categoria" error="Escolha uma categoria da lista." type="list" errorStyle="stop">
      <formula1>"Aluguel do campo,Professores,Material,Arbitragem,Transporte,Outra despesa"</formula1>
    </dataValidation>
    <dataValidation sqref="A10:A109" showDropDown="0" showInputMessage="0" showErrorMessage="1" allowBlank="1" errorTitle="Data inválida" error="Digite a data assim: 05/11/2026." type="date" operator="between">
      <formula1>DATE(2000,1,1)</formula1>
      <formula2>DATE(2100,12,31)</formula2>
    </dataValidation>
    <dataValidation sqref="F10:F109" showDropDown="0" showInputMessage="0" showErrorMessage="1" allowBlank="1" errorTitle="Data inválida" error="Digite a data assim: 05/11/2026." type="date" operator="between">
      <formula1>DATE(2000,1,1)</formula1>
      <formula2>DATE(2100,12,31)</formula2>
    </dataValidation>
    <dataValidation sqref="D10:D109" showDropDown="0" showInputMessage="0" showErrorMessage="1" allowBlank="1" errorTitle="Valor inválido" error="Digite só o valor em reais, sem sinal de menos. Exemplo: 150 ou 89,90." type="decimal" operator="greaterThanOrEqual">
      <formula1>0</formula1>
    </dataValidation>
    <dataValidation sqref="I10:I109" showDropDown="0" showInputMessage="0" showErrorMessage="1" allowBlank="1" errorTitle="Valor inválido" error="Digite só o valor em reais, sem sinal de menos. Exemplo: 150 ou 89,90." type="decimal" operator="greaterThanOrEqual">
      <formula1>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12169"/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 ht="40" customHeight="1">
      <c r="B2" s="44" t="inlineStr">
        <is>
          <t>Quer mais fácil?</t>
        </is>
      </c>
    </row>
    <row r="4" ht="40" customHeight="1">
      <c r="B4" s="45" t="inlineStr">
        <is>
          <t>Chamada no celular em segundos, mensalidades e mensagens prontas para os pais no WhatsApp.</t>
        </is>
      </c>
    </row>
    <row r="5">
      <c r="B5" s="3" t="inlineStr">
        <is>
          <t>Teste grátis por 7 dias, sem cartão.</t>
        </is>
      </c>
    </row>
    <row r="7" ht="38" customHeight="1">
      <c r="B7" s="46" t="inlineStr">
        <is>
          <t>Criar minha conta de teste</t>
        </is>
      </c>
    </row>
    <row r="8">
      <c r="B8" s="47" t="inlineStr">
        <is>
          <t>https://app.escolinhagestao.com.br/criar-conta</t>
        </is>
      </c>
    </row>
    <row r="10">
      <c r="B10" s="8" t="inlineStr">
        <is>
          <t>Site do EscolinhaGestão PRO</t>
        </is>
      </c>
    </row>
    <row r="11">
      <c r="B11" s="48" t="inlineStr">
        <is>
          <t>https://escolinhagestao.com.br</t>
        </is>
      </c>
    </row>
    <row r="13">
      <c r="B13" s="49" t="inlineStr">
        <is>
          <t>Esta planilha continua grátis, com ou sem o app.</t>
        </is>
      </c>
    </row>
  </sheetData>
  <hyperlinks>
    <hyperlink xmlns:r="http://schemas.openxmlformats.org/officeDocument/2006/relationships" ref="B7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Meses</t>
        </is>
      </c>
    </row>
    <row r="2">
      <c r="A2" t="inlineStr">
        <is>
          <t>Janeiro</t>
        </is>
      </c>
    </row>
    <row r="3">
      <c r="A3" t="inlineStr">
        <is>
          <t>Fevereiro</t>
        </is>
      </c>
    </row>
    <row r="4">
      <c r="A4" t="inlineStr">
        <is>
          <t>Março</t>
        </is>
      </c>
    </row>
    <row r="5">
      <c r="A5" t="inlineStr">
        <is>
          <t>Abril</t>
        </is>
      </c>
    </row>
    <row r="6">
      <c r="A6" t="inlineStr">
        <is>
          <t>Maio</t>
        </is>
      </c>
    </row>
    <row r="7">
      <c r="A7" t="inlineStr">
        <is>
          <t>Junho</t>
        </is>
      </c>
    </row>
    <row r="8">
      <c r="A8" t="inlineStr">
        <is>
          <t>Julho</t>
        </is>
      </c>
    </row>
    <row r="9">
      <c r="A9" t="inlineStr">
        <is>
          <t>Agosto</t>
        </is>
      </c>
    </row>
    <row r="10">
      <c r="A10" t="inlineStr">
        <is>
          <t>Setembro</t>
        </is>
      </c>
    </row>
    <row r="11">
      <c r="A11" t="inlineStr">
        <is>
          <t>Outubro</t>
        </is>
      </c>
    </row>
    <row r="12">
      <c r="A12" t="inlineStr">
        <is>
          <t>Novembro</t>
        </is>
      </c>
    </row>
    <row r="13">
      <c r="A13" t="inlineStr">
        <is>
          <t>Dezembro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EscolinhaGestão PRO</dc:creator>
  <dc:title xmlns:dc="http://purl.org/dc/elements/1.1/">Planilha grátis para escolinha de futebol</dc:title>
  <dcterms:created xmlns:dcterms="http://purl.org/dc/terms/" xmlns:xsi="http://www.w3.org/2001/XMLSchema-instance" xsi:type="dcterms:W3CDTF">2026-11-01T00:00:00Z</dcterms:created>
  <dcterms:modified xmlns:dcterms="http://purl.org/dc/terms/" xmlns:xsi="http://www.w3.org/2001/XMLSchema-instance" xsi:type="dcterms:W3CDTF">2026-10-31T20:12:07Z</dcterms:modified>
</cp:coreProperties>
</file>